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0" windowWidth="14880" windowHeight="68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78" i="1" l="1"/>
  <c r="P77" i="1" s="1"/>
  <c r="P76" i="1" s="1"/>
  <c r="P75" i="1" s="1"/>
  <c r="P74" i="1" s="1"/>
  <c r="O78" i="1"/>
  <c r="P255" i="1"/>
  <c r="O255" i="1"/>
  <c r="P254" i="1"/>
  <c r="O254" i="1"/>
  <c r="P253" i="1"/>
  <c r="O253" i="1"/>
  <c r="P252" i="1"/>
  <c r="P251" i="1" s="1"/>
  <c r="O252" i="1"/>
  <c r="O251" i="1"/>
  <c r="O250" i="1" s="1"/>
  <c r="O249" i="1"/>
  <c r="O248" i="1" s="1"/>
  <c r="P246" i="1"/>
  <c r="P245" i="1" s="1"/>
  <c r="O246" i="1"/>
  <c r="O245" i="1" s="1"/>
  <c r="P244" i="1"/>
  <c r="P243" i="1" s="1"/>
  <c r="P242" i="1" s="1"/>
  <c r="P241" i="1" s="1"/>
  <c r="P240" i="1" s="1"/>
  <c r="O244" i="1"/>
  <c r="O243" i="1" s="1"/>
  <c r="O242" i="1" s="1"/>
  <c r="O241" i="1" s="1"/>
  <c r="O240" i="1" s="1"/>
  <c r="P236" i="1"/>
  <c r="P235" i="1" s="1"/>
  <c r="P234" i="1" s="1"/>
  <c r="P233" i="1" s="1"/>
  <c r="P232" i="1" s="1"/>
  <c r="O236" i="1"/>
  <c r="O235" i="1"/>
  <c r="O234" i="1" s="1"/>
  <c r="O233" i="1" s="1"/>
  <c r="O232" i="1" s="1"/>
  <c r="P227" i="1"/>
  <c r="O227" i="1"/>
  <c r="P225" i="1"/>
  <c r="P221" i="1" s="1"/>
  <c r="P220" i="1" s="1"/>
  <c r="P219" i="1" s="1"/>
  <c r="O225" i="1"/>
  <c r="O221" i="1" s="1"/>
  <c r="O220" i="1" s="1"/>
  <c r="O219" i="1" s="1"/>
  <c r="P217" i="1"/>
  <c r="O217" i="1"/>
  <c r="P215" i="1"/>
  <c r="P212" i="1" s="1"/>
  <c r="P211" i="1" s="1"/>
  <c r="P210" i="1" s="1"/>
  <c r="P209" i="1" s="1"/>
  <c r="P208" i="1" s="1"/>
  <c r="O215" i="1"/>
  <c r="P213" i="1"/>
  <c r="O213" i="1"/>
  <c r="O212" i="1"/>
  <c r="O211" i="1"/>
  <c r="P204" i="1"/>
  <c r="O204" i="1"/>
  <c r="P202" i="1"/>
  <c r="O202" i="1"/>
  <c r="P199" i="1"/>
  <c r="O199" i="1"/>
  <c r="P198" i="1"/>
  <c r="O198" i="1"/>
  <c r="P197" i="1"/>
  <c r="P196" i="1" s="1"/>
  <c r="P195" i="1" s="1"/>
  <c r="P194" i="1" s="1"/>
  <c r="O197" i="1"/>
  <c r="O196" i="1" s="1"/>
  <c r="O195" i="1" s="1"/>
  <c r="O194" i="1" s="1"/>
  <c r="P192" i="1"/>
  <c r="O192" i="1"/>
  <c r="P190" i="1"/>
  <c r="O190" i="1"/>
  <c r="P188" i="1"/>
  <c r="O188" i="1"/>
  <c r="P187" i="1"/>
  <c r="P186" i="1" s="1"/>
  <c r="O187" i="1"/>
  <c r="O186" i="1"/>
  <c r="P178" i="1"/>
  <c r="O178" i="1"/>
  <c r="P176" i="1"/>
  <c r="O176" i="1"/>
  <c r="O175" i="1" s="1"/>
  <c r="O174" i="1" s="1"/>
  <c r="O173" i="1" s="1"/>
  <c r="O172" i="1" s="1"/>
  <c r="P175" i="1"/>
  <c r="P174" i="1" s="1"/>
  <c r="P173" i="1" s="1"/>
  <c r="P172" i="1" s="1"/>
  <c r="P167" i="1"/>
  <c r="O167" i="1"/>
  <c r="P165" i="1"/>
  <c r="O165" i="1"/>
  <c r="P164" i="1"/>
  <c r="P163" i="1" s="1"/>
  <c r="O164" i="1"/>
  <c r="O163" i="1"/>
  <c r="P160" i="1"/>
  <c r="O160" i="1"/>
  <c r="P157" i="1"/>
  <c r="O157" i="1"/>
  <c r="P156" i="1"/>
  <c r="P155" i="1" s="1"/>
  <c r="P154" i="1" s="1"/>
  <c r="P152" i="1"/>
  <c r="O152" i="1"/>
  <c r="P151" i="1"/>
  <c r="P150" i="1" s="1"/>
  <c r="O151" i="1"/>
  <c r="O150" i="1"/>
  <c r="O149" i="1" s="1"/>
  <c r="O148" i="1" s="1"/>
  <c r="P143" i="1"/>
  <c r="O143" i="1"/>
  <c r="O142" i="1" s="1"/>
  <c r="O141" i="1" s="1"/>
  <c r="O140" i="1" s="1"/>
  <c r="P142" i="1"/>
  <c r="P141" i="1" s="1"/>
  <c r="P140" i="1" s="1"/>
  <c r="P138" i="1"/>
  <c r="O138" i="1"/>
  <c r="P136" i="1"/>
  <c r="O136" i="1"/>
  <c r="P135" i="1"/>
  <c r="P134" i="1" s="1"/>
  <c r="P133" i="1" s="1"/>
  <c r="P132" i="1" s="1"/>
  <c r="P131" i="1" s="1"/>
  <c r="O135" i="1"/>
  <c r="P126" i="1"/>
  <c r="P125" i="1" s="1"/>
  <c r="P122" i="1" s="1"/>
  <c r="O126" i="1"/>
  <c r="O125" i="1" s="1"/>
  <c r="O122" i="1" s="1"/>
  <c r="P124" i="1"/>
  <c r="P121" i="1" s="1"/>
  <c r="O124" i="1"/>
  <c r="O121" i="1" s="1"/>
  <c r="P123" i="1"/>
  <c r="P117" i="1"/>
  <c r="P116" i="1" s="1"/>
  <c r="O117" i="1"/>
  <c r="O116" i="1"/>
  <c r="P113" i="1"/>
  <c r="P110" i="1" s="1"/>
  <c r="P109" i="1" s="1"/>
  <c r="P108" i="1" s="1"/>
  <c r="O113" i="1"/>
  <c r="O110" i="1" s="1"/>
  <c r="O109" i="1" s="1"/>
  <c r="O108" i="1" s="1"/>
  <c r="O107" i="1" s="1"/>
  <c r="O106" i="1" s="1"/>
  <c r="O105" i="1" s="1"/>
  <c r="P100" i="1"/>
  <c r="O100" i="1"/>
  <c r="P99" i="1"/>
  <c r="O99" i="1"/>
  <c r="O98" i="1" s="1"/>
  <c r="O97" i="1" s="1"/>
  <c r="O96" i="1" s="1"/>
  <c r="O95" i="1" s="1"/>
  <c r="P98" i="1"/>
  <c r="P97" i="1" s="1"/>
  <c r="P96" i="1" s="1"/>
  <c r="P95" i="1" s="1"/>
  <c r="P91" i="1"/>
  <c r="O91" i="1"/>
  <c r="P90" i="1"/>
  <c r="P89" i="1" s="1"/>
  <c r="O90" i="1"/>
  <c r="O89" i="1" s="1"/>
  <c r="P86" i="1"/>
  <c r="P85" i="1" s="1"/>
  <c r="O86" i="1"/>
  <c r="O85" i="1" s="1"/>
  <c r="O77" i="1"/>
  <c r="O76" i="1" s="1"/>
  <c r="O75" i="1" s="1"/>
  <c r="O74" i="1" s="1"/>
  <c r="P72" i="1"/>
  <c r="O72" i="1"/>
  <c r="P70" i="1"/>
  <c r="O70" i="1"/>
  <c r="O69" i="1"/>
  <c r="P61" i="1"/>
  <c r="O61" i="1"/>
  <c r="O60" i="1" s="1"/>
  <c r="P60" i="1"/>
  <c r="P53" i="1"/>
  <c r="O53" i="1"/>
  <c r="P52" i="1"/>
  <c r="P51" i="1" s="1"/>
  <c r="P50" i="1" s="1"/>
  <c r="P49" i="1" s="1"/>
  <c r="P48" i="1" s="1"/>
  <c r="O52" i="1"/>
  <c r="O51" i="1"/>
  <c r="O50" i="1" s="1"/>
  <c r="O49" i="1" s="1"/>
  <c r="O48" i="1" s="1"/>
  <c r="P45" i="1"/>
  <c r="O45" i="1"/>
  <c r="P42" i="1"/>
  <c r="O42" i="1"/>
  <c r="P39" i="1"/>
  <c r="O39" i="1"/>
  <c r="P38" i="1"/>
  <c r="P37" i="1" s="1"/>
  <c r="P36" i="1"/>
  <c r="P35" i="1" s="1"/>
  <c r="O36" i="1"/>
  <c r="O35" i="1"/>
  <c r="P32" i="1"/>
  <c r="P27" i="1" s="1"/>
  <c r="O32" i="1"/>
  <c r="O27" i="1" s="1"/>
  <c r="O26" i="1" s="1"/>
  <c r="O25" i="1" s="1"/>
  <c r="P23" i="1"/>
  <c r="O23" i="1"/>
  <c r="P21" i="1"/>
  <c r="O21" i="1"/>
  <c r="P19" i="1"/>
  <c r="O19" i="1"/>
  <c r="O18" i="1"/>
  <c r="O17" i="1" s="1"/>
  <c r="P88" i="1" l="1"/>
  <c r="P87" i="1"/>
  <c r="P26" i="1"/>
  <c r="P25" i="1" s="1"/>
  <c r="O84" i="1"/>
  <c r="O83" i="1" s="1"/>
  <c r="O82" i="1" s="1"/>
  <c r="P18" i="1"/>
  <c r="P17" i="1" s="1"/>
  <c r="O38" i="1"/>
  <c r="O37" i="1" s="1"/>
  <c r="O16" i="1" s="1"/>
  <c r="O15" i="1" s="1"/>
  <c r="O14" i="1" s="1"/>
  <c r="O13" i="1" s="1"/>
  <c r="O12" i="1" s="1"/>
  <c r="P69" i="1"/>
  <c r="P84" i="1"/>
  <c r="P83" i="1" s="1"/>
  <c r="P149" i="1"/>
  <c r="P148" i="1" s="1"/>
  <c r="O156" i="1"/>
  <c r="O155" i="1" s="1"/>
  <c r="O154" i="1" s="1"/>
  <c r="O147" i="1" s="1"/>
  <c r="O130" i="1" s="1"/>
  <c r="O129" i="1" s="1"/>
  <c r="O128" i="1" s="1"/>
  <c r="O120" i="1" s="1"/>
  <c r="O210" i="1"/>
  <c r="O209" i="1" s="1"/>
  <c r="O208" i="1" s="1"/>
  <c r="P185" i="1"/>
  <c r="P184" i="1" s="1"/>
  <c r="P183" i="1" s="1"/>
  <c r="P182" i="1" s="1"/>
  <c r="P180" i="1" s="1"/>
  <c r="O134" i="1"/>
  <c r="O133" i="1" s="1"/>
  <c r="O132" i="1" s="1"/>
  <c r="O131" i="1" s="1"/>
  <c r="P58" i="1"/>
  <c r="P57" i="1" s="1"/>
  <c r="P56" i="1" s="1"/>
  <c r="P59" i="1"/>
  <c r="O58" i="1"/>
  <c r="O57" i="1" s="1"/>
  <c r="O56" i="1" s="1"/>
  <c r="O59" i="1"/>
  <c r="P67" i="1"/>
  <c r="P66" i="1" s="1"/>
  <c r="P65" i="1" s="1"/>
  <c r="P64" i="1" s="1"/>
  <c r="P63" i="1"/>
  <c r="O67" i="1"/>
  <c r="O66" i="1" s="1"/>
  <c r="O65" i="1" s="1"/>
  <c r="P107" i="1"/>
  <c r="P106" i="1" s="1"/>
  <c r="P105" i="1" s="1"/>
  <c r="P238" i="1"/>
  <c r="P239" i="1"/>
  <c r="O93" i="1"/>
  <c r="O94" i="1"/>
  <c r="O88" i="1"/>
  <c r="O87" i="1"/>
  <c r="P93" i="1"/>
  <c r="P94" i="1"/>
  <c r="P181" i="1"/>
  <c r="O231" i="1"/>
  <c r="O230" i="1"/>
  <c r="O229" i="1" s="1"/>
  <c r="O238" i="1"/>
  <c r="O239" i="1"/>
  <c r="P249" i="1"/>
  <c r="P248" i="1" s="1"/>
  <c r="P250" i="1"/>
  <c r="O55" i="1"/>
  <c r="O104" i="1"/>
  <c r="O103" i="1"/>
  <c r="P170" i="1"/>
  <c r="P171" i="1"/>
  <c r="P147" i="1"/>
  <c r="P130" i="1" s="1"/>
  <c r="P129" i="1" s="1"/>
  <c r="P128" i="1" s="1"/>
  <c r="P120" i="1" s="1"/>
  <c r="O170" i="1"/>
  <c r="O171" i="1"/>
  <c r="O185" i="1"/>
  <c r="O184" i="1" s="1"/>
  <c r="O183" i="1" s="1"/>
  <c r="O182" i="1" s="1"/>
  <c r="P231" i="1"/>
  <c r="P230" i="1"/>
  <c r="P229" i="1" s="1"/>
  <c r="O123" i="1"/>
  <c r="P82" i="1" l="1"/>
  <c r="P81" i="1"/>
  <c r="P80" i="1" s="1"/>
  <c r="P79" i="1" s="1"/>
  <c r="O81" i="1"/>
  <c r="O80" i="1" s="1"/>
  <c r="O79" i="1" s="1"/>
  <c r="P16" i="1"/>
  <c r="P15" i="1" s="1"/>
  <c r="P14" i="1" s="1"/>
  <c r="P13" i="1" s="1"/>
  <c r="P12" i="1" s="1"/>
  <c r="P55" i="1"/>
  <c r="P11" i="1" s="1"/>
  <c r="O64" i="1"/>
  <c r="O63" i="1"/>
  <c r="O11" i="1"/>
  <c r="P104" i="1"/>
  <c r="P103" i="1"/>
  <c r="P102" i="1" s="1"/>
  <c r="O102" i="1"/>
  <c r="O181" i="1"/>
  <c r="O180" i="1"/>
  <c r="N213" i="1"/>
  <c r="N157" i="1"/>
  <c r="N165" i="1"/>
  <c r="N151" i="1"/>
  <c r="N23" i="1"/>
  <c r="N156" i="1" l="1"/>
  <c r="P10" i="1"/>
  <c r="O10" i="1"/>
  <c r="N39" i="1"/>
  <c r="N19" i="1"/>
  <c r="N21" i="1"/>
  <c r="N32" i="1"/>
  <c r="N27" i="1" s="1"/>
  <c r="N36" i="1"/>
  <c r="N35" i="1" s="1"/>
  <c r="N42" i="1"/>
  <c r="N45" i="1"/>
  <c r="N52" i="1"/>
  <c r="N51" i="1" s="1"/>
  <c r="N50" i="1" s="1"/>
  <c r="N49" i="1" s="1"/>
  <c r="N48" i="1" s="1"/>
  <c r="N53" i="1"/>
  <c r="N61" i="1"/>
  <c r="N60" i="1" s="1"/>
  <c r="N70" i="1"/>
  <c r="N72" i="1"/>
  <c r="N77" i="1"/>
  <c r="N76" i="1" s="1"/>
  <c r="N75" i="1" s="1"/>
  <c r="N86" i="1"/>
  <c r="N84" i="1" s="1"/>
  <c r="N83" i="1" s="1"/>
  <c r="N90" i="1"/>
  <c r="N89" i="1" s="1"/>
  <c r="N91" i="1"/>
  <c r="N99" i="1"/>
  <c r="N98" i="1" s="1"/>
  <c r="N97" i="1" s="1"/>
  <c r="N96" i="1" s="1"/>
  <c r="N95" i="1" s="1"/>
  <c r="N100" i="1"/>
  <c r="N113" i="1"/>
  <c r="N110" i="1" s="1"/>
  <c r="N109" i="1" s="1"/>
  <c r="N108" i="1" s="1"/>
  <c r="N117" i="1"/>
  <c r="N116" i="1" s="1"/>
  <c r="N124" i="1"/>
  <c r="N121" i="1" s="1"/>
  <c r="N126" i="1"/>
  <c r="N123" i="1" s="1"/>
  <c r="N135" i="1"/>
  <c r="N136" i="1"/>
  <c r="N138" i="1"/>
  <c r="N143" i="1"/>
  <c r="N142" i="1" s="1"/>
  <c r="N141" i="1" s="1"/>
  <c r="N140" i="1" s="1"/>
  <c r="N150" i="1"/>
  <c r="N152" i="1"/>
  <c r="N160" i="1"/>
  <c r="N164" i="1"/>
  <c r="N163" i="1" s="1"/>
  <c r="N167" i="1"/>
  <c r="N176" i="1"/>
  <c r="N175" i="1" s="1"/>
  <c r="N174" i="1" s="1"/>
  <c r="N173" i="1" s="1"/>
  <c r="N172" i="1" s="1"/>
  <c r="N178" i="1"/>
  <c r="N187" i="1"/>
  <c r="N186" i="1" s="1"/>
  <c r="N188" i="1"/>
  <c r="N192" i="1"/>
  <c r="N190" i="1"/>
  <c r="N197" i="1"/>
  <c r="N198" i="1"/>
  <c r="N199" i="1"/>
  <c r="N202" i="1"/>
  <c r="N204" i="1"/>
  <c r="N217" i="1"/>
  <c r="N215" i="1"/>
  <c r="N212" i="1" s="1"/>
  <c r="N211" i="1" s="1"/>
  <c r="N225" i="1"/>
  <c r="N221" i="1" s="1"/>
  <c r="N227" i="1"/>
  <c r="N236" i="1"/>
  <c r="N235" i="1" s="1"/>
  <c r="N234" i="1" s="1"/>
  <c r="N233" i="1" s="1"/>
  <c r="N232" i="1" s="1"/>
  <c r="N244" i="1"/>
  <c r="N243" i="1" s="1"/>
  <c r="N242" i="1" s="1"/>
  <c r="N241" i="1" s="1"/>
  <c r="N240" i="1" s="1"/>
  <c r="N246" i="1"/>
  <c r="N245" i="1" s="1"/>
  <c r="N254" i="1"/>
  <c r="N252" i="1" s="1"/>
  <c r="N251" i="1" s="1"/>
  <c r="N255" i="1"/>
  <c r="N253" i="1" s="1"/>
  <c r="N58" i="1" l="1"/>
  <c r="N55" i="1" s="1"/>
  <c r="N59" i="1"/>
  <c r="N87" i="1"/>
  <c r="N88" i="1"/>
  <c r="N81" i="1"/>
  <c r="N80" i="1" s="1"/>
  <c r="N79" i="1" s="1"/>
  <c r="N82" i="1"/>
  <c r="N18" i="1"/>
  <c r="N17" i="1" s="1"/>
  <c r="N134" i="1"/>
  <c r="N133" i="1" s="1"/>
  <c r="N132" i="1" s="1"/>
  <c r="N131" i="1" s="1"/>
  <c r="N149" i="1"/>
  <c r="N148" i="1" s="1"/>
  <c r="N69" i="1"/>
  <c r="N67" i="1" s="1"/>
  <c r="N66" i="1" s="1"/>
  <c r="N65" i="1" s="1"/>
  <c r="N38" i="1"/>
  <c r="N37" i="1" s="1"/>
  <c r="N125" i="1"/>
  <c r="N122" i="1" s="1"/>
  <c r="N220" i="1"/>
  <c r="N219" i="1" s="1"/>
  <c r="N210" i="1" s="1"/>
  <c r="N209" i="1" s="1"/>
  <c r="N208" i="1" s="1"/>
  <c r="N196" i="1"/>
  <c r="N195" i="1" s="1"/>
  <c r="N194" i="1" s="1"/>
  <c r="N185" i="1" s="1"/>
  <c r="N184" i="1" s="1"/>
  <c r="N183" i="1" s="1"/>
  <c r="N155" i="1"/>
  <c r="N154" i="1" s="1"/>
  <c r="N26" i="1"/>
  <c r="N25" i="1" s="1"/>
  <c r="N239" i="1"/>
  <c r="N238" i="1"/>
  <c r="N250" i="1"/>
  <c r="N249" i="1"/>
  <c r="N248" i="1" s="1"/>
  <c r="N171" i="1"/>
  <c r="N170" i="1"/>
  <c r="N74" i="1"/>
  <c r="N57" i="1"/>
  <c r="N56" i="1" s="1"/>
  <c r="N94" i="1"/>
  <c r="N93" i="1"/>
  <c r="N231" i="1"/>
  <c r="N230" i="1"/>
  <c r="N229" i="1" s="1"/>
  <c r="N107" i="1"/>
  <c r="N106" i="1" s="1"/>
  <c r="N105" i="1" s="1"/>
  <c r="N85" i="1"/>
  <c r="N147" i="1" l="1"/>
  <c r="N130" i="1" s="1"/>
  <c r="N129" i="1" s="1"/>
  <c r="N128" i="1" s="1"/>
  <c r="N120" i="1" s="1"/>
  <c r="N16" i="1"/>
  <c r="N15" i="1" s="1"/>
  <c r="N14" i="1" s="1"/>
  <c r="N13" i="1" s="1"/>
  <c r="N12" i="1" s="1"/>
  <c r="N11" i="1" s="1"/>
  <c r="N182" i="1"/>
  <c r="N181" i="1" s="1"/>
  <c r="N103" i="1"/>
  <c r="N104" i="1"/>
  <c r="N64" i="1"/>
  <c r="N63" i="1"/>
  <c r="N102" i="1" l="1"/>
  <c r="N180" i="1"/>
  <c r="N10" i="1" l="1"/>
</calcChain>
</file>

<file path=xl/sharedStrings.xml><?xml version="1.0" encoding="utf-8"?>
<sst xmlns="http://schemas.openxmlformats.org/spreadsheetml/2006/main" count="954" uniqueCount="155">
  <si>
    <t>Наименование главных распрядителей бюджетных средств</t>
  </si>
  <si>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</si>
  <si>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</si>
  <si>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</si>
  <si>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</si>
  <si>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</si>
  <si>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</si>
  <si>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</si>
  <si>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</si>
  <si>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</si>
  <si>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</si>
  <si>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</si>
  <si>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</si>
  <si>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</si>
  <si>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</si>
  <si>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</si>
  <si>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 xml:space="preserve">Обеспечение деятельности исполнительных органов муниципального образования 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</si>
  <si>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</si>
  <si>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</si>
  <si>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</si>
  <si>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</si>
  <si>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</si>
  <si>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</si>
  <si>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</si>
  <si>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>Резервные фонды</t>
  </si>
  <si>
    <t>11</t>
  </si>
  <si>
    <t>72 0 00 05000</t>
  </si>
  <si>
    <t>Национальная безопасность и правоохранительная деятельность</t>
  </si>
  <si>
    <t>03</t>
  </si>
  <si>
    <t>02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</si>
  <si>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</si>
  <si>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</si>
  <si>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>99 0 00 51180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</si>
  <si>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</si>
  <si>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</si>
  <si>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</si>
  <si>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Обеспечение пожарной безопасности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</si>
  <si>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</si>
  <si>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</si>
  <si>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</si>
  <si>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</si>
  <si>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</si>
  <si>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</si>
  <si>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</si>
  <si>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</si>
  <si>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</si>
  <si>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</si>
  <si>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</si>
  <si>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</si>
  <si>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</si>
  <si>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</si>
  <si>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</si>
  <si>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</si>
  <si>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</si>
  <si>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</si>
  <si>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</si>
  <si>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</si>
  <si>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Физическая культура</t>
  </si>
  <si>
    <t>72 0 00 97000</t>
  </si>
  <si>
    <t>Физическая культура и спорт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</si>
  <si>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</si>
  <si>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</si>
  <si>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</si>
  <si>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</si>
  <si>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</si>
  <si>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</si>
  <si>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</si>
  <si>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КОСГУ</t>
  </si>
  <si>
    <t xml:space="preserve">Фонд оплаты труда государственных (муниципальных) органов </t>
  </si>
  <si>
    <t>Коммунальные услуги</t>
  </si>
  <si>
    <t>Увеличение стоимости материальных запасов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</si>
  <si>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</si>
  <si>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</si>
  <si>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00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</si>
  <si>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</si>
  <si>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</si>
  <si>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</si>
  <si>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</si>
  <si>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</si>
  <si>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</si>
  <si>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Расходы на выплаты персоналу
 государственных (муниципальных) органов
</t>
  </si>
  <si>
    <t>Фонд оплаты труда государственных (муниципальных) органов</t>
  </si>
  <si>
    <t xml:space="preserve">Фонд оплаты труда учреждений
</t>
  </si>
  <si>
    <t xml:space="preserve"> </t>
  </si>
  <si>
    <t>Увеличение стоимости ОС</t>
  </si>
  <si>
    <t>Увеличение стоимости МЗ</t>
  </si>
  <si>
    <t>Увеличение стоимости ГСМ</t>
  </si>
  <si>
    <t xml:space="preserve">Увеличение стоимости прочих оборотных запасов (материалов);
</t>
  </si>
  <si>
    <t>Увеличение стоимости горюче-смазочных материалов</t>
  </si>
  <si>
    <t xml:space="preserve">Увеличение стоимости горюче-смазочных материалов;
</t>
  </si>
  <si>
    <t xml:space="preserve">Пенсии, пособия, выплачиваемые работодателями, нанимателями бывшим работникам в денежной форме
</t>
  </si>
  <si>
    <t>Налоги, пошлины и сборы</t>
  </si>
  <si>
    <t>Другие вопросы в области национальной безопасности и правоохранительной деятельности</t>
  </si>
  <si>
    <t xml:space="preserve"> целевая программа "Противодействие коррупции в администрации Курджиновского СП"</t>
  </si>
  <si>
    <t>Расходы бюджета бюджета Курджиновского сельского поселения на 2021 год  и плановый период 2022,2023 год по разделам, подразделам, целевым статьям, группам и подгруппам видов расходов классификации расходов бюджета.</t>
  </si>
  <si>
    <t>Увеличение стоимости прочих оборотных запасов (материалов);</t>
  </si>
  <si>
    <t>Плановый период  2023</t>
  </si>
  <si>
    <t>Услуги связи</t>
  </si>
  <si>
    <t>Расходы на выплаты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</si>
  <si>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</si>
  <si>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 и услуг  для обеспечения  государственных ( муниципальных) нужд</t>
  </si>
  <si>
    <t>Социальное обеспечение и иные выплаты населению</t>
  </si>
  <si>
    <t>Уплата иных платежей</t>
  </si>
  <si>
    <t>Закупка энергетических ресурсов</t>
  </si>
  <si>
    <t>Заработная плата</t>
  </si>
  <si>
    <t xml:space="preserve">Иные выплаты персоналу государственных (муниципальных) органов, за исключением фонда оплаты труда
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</si>
  <si>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</si>
  <si>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Начисления на выплаты по оплате труда
</t>
  </si>
  <si>
    <t xml:space="preserve">Заработная плата
 </t>
  </si>
  <si>
    <t xml:space="preserve">Фонд оплаты труда учреждений
 </t>
  </si>
  <si>
    <t>Начисления на выплаты по оплате труда</t>
  </si>
  <si>
    <t xml:space="preserve">Заработная плата
</t>
  </si>
  <si>
    <t>Иные выплаты персоналу учреждений, за исключением фонда оплаты труда</t>
  </si>
  <si>
    <t xml:space="preserve">Социальные пособия и компенсации персоналу в денежной форме </t>
  </si>
  <si>
    <t xml:space="preserve">Социальные пособия и компенсации персоналу в денежной форме 
</t>
  </si>
  <si>
    <t>Иные пенсии, социальные доплаты к пенсиям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</si>
  <si>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государственными внебюджетными фондами
 </t>
  </si>
  <si>
    <t>Прочие работы, услуги</t>
  </si>
  <si>
    <t>Работы, услуги по содержанию имущества</t>
  </si>
  <si>
    <t>"Расходы"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</si>
  <si>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</si>
  <si>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</si>
  <si>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2019-2023"</t>
  </si>
  <si>
    <t>72 0 00 03000</t>
  </si>
  <si>
    <t>Непрограммная часть расходов сельского поселения</t>
  </si>
  <si>
    <t>Обеспечение реализации программы"Противодействия к экстремизму и профилактика терроризма и экстремизма на территории Курджиновского сельского поселения на 2019-2023" (Закупка товаров и услуг  для обеспечения  государственных ( муниципальных) нужд)</t>
  </si>
  <si>
    <t>Обеспечение реализации программы "Противодействие коррупции в администрации Курджиновского СП" (Закупка товаров и услуг  для обеспечения  государственных ( муниципальных) нужд)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</si>
  <si>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 2020-2024 годы  "Энергосбережение и повышение энергетической эффективности на 2020-2024 годы"</t>
  </si>
  <si>
    <t xml:space="preserve">Непрограммная часть расходов сельского поселения </t>
  </si>
  <si>
    <t>Обеспечение реализации программы "Комплексного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 2020-2024 годы  "Энергосбережение и повышение энергетической эффективности на 2020-2024 годы" (Закупка товаров и услуг  для обеспечения  государственных ( муниципальных) нужд)</t>
  </si>
  <si>
    <t>72 0 00 06000</t>
  </si>
  <si>
    <t>Обеспечение проведения выборов и референдумов</t>
  </si>
  <si>
    <t xml:space="preserve">Проведение выборов в представительные органы муниципального образования(Иные бюджетные ассигнования)  </t>
  </si>
  <si>
    <t>99 0 00 00020</t>
  </si>
  <si>
    <t>Прочая закупка товаров, работ и услуг для обеспечения государственных (муниципальных) нужд</t>
  </si>
  <si>
    <t>Прочие расходы</t>
  </si>
  <si>
    <t>72 0 00 02000</t>
  </si>
  <si>
    <t>72 0 00 07000</t>
  </si>
  <si>
    <t>Очередной    2022год</t>
  </si>
  <si>
    <t>Плановый период  2024</t>
  </si>
  <si>
    <t>Закупка товаров, работ и услуг для государственных (муниципальных) нужд</t>
  </si>
  <si>
    <t xml:space="preserve">Приложение  № 3
К решению 
Совета Курджиновского 
сельского поселения 
от 30.12.2021 № 35
</t>
  </si>
  <si>
    <t>99 0 00 00050</t>
  </si>
  <si>
    <t xml:space="preserve">Резервные фонды </t>
  </si>
  <si>
    <t>01 0 00 00400</t>
  </si>
  <si>
    <t>02 0 00 00500</t>
  </si>
  <si>
    <t>72 0 00 98000</t>
  </si>
  <si>
    <t>Пожарная безопосность</t>
  </si>
  <si>
    <t>99 0 00 09000</t>
  </si>
  <si>
    <t>03 0 00 00060</t>
  </si>
  <si>
    <t>72  1 00 99100</t>
  </si>
  <si>
    <t>Учреждения культуры</t>
  </si>
  <si>
    <t>Библиотечные филиалы</t>
  </si>
  <si>
    <t>72  2 00 99200</t>
  </si>
  <si>
    <t xml:space="preserve">Глава Курджиновского 
сельского поселения                                                                                                                  С.Я. Кузнецов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</si>
</sst>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49" fontId="4" fillId="0" borderId="1" xfId="1" applyNumberFormat="1" applyFont="1" applyBorder="1"/>
    <xf numFmtId="49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3" fillId="0" borderId="1" xfId="0" applyNumberFormat="1" applyFont="1" applyBorder="1"/>
    <xf numFmtId="0" fontId="3" fillId="0" borderId="4" xfId="0" applyFont="1" applyBorder="1" applyAlignment="1"/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/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right"/>
    </xf>
    <xf numFmtId="49" fontId="4" fillId="0" borderId="1" xfId="0" applyNumberFormat="1" applyFont="1" applyBorder="1" applyAlignment="1">
      <alignment wrapText="1"/>
    </xf>
    <xf numFmtId="49" fontId="3" fillId="0" borderId="1" xfId="1" applyNumberFormat="1" applyFont="1" applyBorder="1"/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258</xdr:row>
      <xdr:rowOff>849130</xdr:rowOff>
    </xdr:from>
    <xdr:to>
      <xdr:col>13</xdr:col>
      <xdr:colOff>495300</xdr:colOff>
      <xdr:row>260</xdr:row>
      <xdr:rowOff>504826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96187830"/>
          <a:ext cx="3419475" cy="2303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9"/>
  <sheetViews>
    <sheetView tabSelected="1" topLeftCell="A19" workbookViewId="0">
      <selection activeCell="A21" sqref="A21:G21"/>
    </sheetView>
  </sheetViews>
  <sheetFormatPr defaultRowHeight="104.25" customHeight="1" x14ac:dyDescent="0.3"/>
  <cols>
    <col min="1" max="3" width="9.140625" style="1"/>
    <col min="4" max="4" width="18.28515625" style="1" customWidth="1"/>
    <col min="5" max="5" width="0.28515625" style="1" hidden="1" customWidth="1"/>
    <col min="6" max="6" width="0.42578125" style="1" hidden="1" customWidth="1"/>
    <col min="7" max="7" width="9.140625" style="1" hidden="1" customWidth="1"/>
    <col min="8" max="8" width="8.28515625" style="1" customWidth="1"/>
    <col min="9" max="9" width="3.5703125" style="1" customWidth="1"/>
    <col min="10" max="10" width="5.28515625" style="1" customWidth="1"/>
    <col min="11" max="11" width="9.140625" style="21" customWidth="1"/>
    <col min="12" max="12" width="6.85546875" style="1" customWidth="1"/>
    <col min="13" max="13" width="5.5703125" style="1" customWidth="1"/>
    <col min="14" max="14" width="16.85546875" style="1" customWidth="1"/>
    <col min="15" max="15" width="11.42578125" style="1" customWidth="1"/>
    <col min="16" max="16" width="15.7109375" style="1" customWidth="1"/>
    <col min="17" max="16384" width="9.140625" style="1"/>
  </cols>
  <sheetData>
    <row r="1" spans="1:21" ht="104.25" hidden="1" customHeight="1" x14ac:dyDescent="0.3">
      <c r="K1" s="53" t="s">
        <v>141</v>
      </c>
      <c r="L1" s="53"/>
      <c r="M1" s="53"/>
      <c r="N1" s="53"/>
      <c r="O1" s="53"/>
    </row>
    <row r="2" spans="1:21" ht="104.25" hidden="1" customHeight="1" x14ac:dyDescent="0.3">
      <c r="K2" s="53"/>
      <c r="L2" s="53"/>
      <c r="M2" s="53"/>
      <c r="N2" s="53"/>
      <c r="O2" s="53"/>
    </row>
    <row r="3" spans="1:21" ht="104.25" hidden="1" customHeight="1" x14ac:dyDescent="0.3">
      <c r="K3" s="53"/>
      <c r="L3" s="53"/>
      <c r="M3" s="53"/>
      <c r="N3" s="53"/>
      <c r="O3" s="53"/>
    </row>
    <row r="4" spans="1:21" ht="104.25" customHeight="1" x14ac:dyDescent="0.3">
      <c r="K4" s="53"/>
      <c r="L4" s="53"/>
      <c r="M4" s="53"/>
      <c r="N4" s="53"/>
      <c r="O4" s="53"/>
    </row>
    <row r="5" spans="1:21" ht="104.25" customHeight="1" x14ac:dyDescent="0.3">
      <c r="K5" s="53"/>
      <c r="L5" s="53"/>
      <c r="M5" s="53"/>
      <c r="N5" s="53"/>
      <c r="O5" s="53"/>
    </row>
    <row r="6" spans="1:21" ht="104.25" customHeight="1" x14ac:dyDescent="0.3">
      <c r="A6" s="64" t="s">
        <v>94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U6" s="1" t="s">
        <v>83</v>
      </c>
    </row>
    <row r="7" spans="1:21" ht="104.2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</row>
    <row r="8" spans="1:21" ht="104.25" customHeight="1" x14ac:dyDescent="0.3">
      <c r="A8" s="65" t="s">
        <v>0</v>
      </c>
      <c r="B8" s="66"/>
      <c r="C8" s="66"/>
      <c r="D8" s="66"/>
      <c r="E8" s="66"/>
      <c r="F8" s="66"/>
      <c r="G8" s="67"/>
      <c r="H8" s="4" t="s">
        <v>1</v>
      </c>
      <c r="I8" s="4" t="s">
        <v>2</v>
      </c>
      <c r="J8" s="4" t="s">
        <v>3</v>
      </c>
      <c r="K8" s="4" t="s">
        <v>4</v>
      </c>
      <c r="L8" s="5" t="s">
        <v>5</v>
      </c>
      <c r="M8" s="5" t="s">
        <v>67</v>
      </c>
      <c r="N8" s="6" t="s">
        <v>138</v>
      </c>
      <c r="O8" s="7" t="s">
        <v>96</v>
      </c>
      <c r="P8" s="8" t="s">
        <v>139</v>
      </c>
    </row>
    <row r="9" spans="1:21" ht="47.25" customHeight="1" x14ac:dyDescent="0.3">
      <c r="A9" s="65" t="s">
        <v>6</v>
      </c>
      <c r="B9" s="66"/>
      <c r="C9" s="66"/>
      <c r="D9" s="66"/>
      <c r="E9" s="66"/>
      <c r="F9" s="66"/>
      <c r="G9" s="67"/>
      <c r="H9" s="9"/>
      <c r="I9" s="9"/>
      <c r="J9" s="9"/>
      <c r="K9" s="4"/>
      <c r="L9" s="9"/>
      <c r="M9" s="9"/>
      <c r="N9" s="9"/>
      <c r="O9" s="9"/>
      <c r="P9" s="9"/>
    </row>
    <row r="10" spans="1:21" ht="60" customHeight="1" x14ac:dyDescent="0.3">
      <c r="A10" s="45" t="s">
        <v>7</v>
      </c>
      <c r="B10" s="46"/>
      <c r="C10" s="46"/>
      <c r="D10" s="46"/>
      <c r="E10" s="46"/>
      <c r="F10" s="46"/>
      <c r="G10" s="47"/>
      <c r="H10" s="9">
        <v>301</v>
      </c>
      <c r="I10" s="9"/>
      <c r="J10" s="9"/>
      <c r="K10" s="4"/>
      <c r="L10" s="9"/>
      <c r="M10" s="9"/>
      <c r="N10" s="9">
        <f>SUM(N11+N63+N79+N102+N170+N180+N238+N248+N229)</f>
        <v>12805.1</v>
      </c>
      <c r="O10" s="9">
        <f t="shared" ref="O10:P10" si="0">SUM(O11+O63+O79+O102+O170+O180+O238+O248+O229)</f>
        <v>12812.800000000001</v>
      </c>
      <c r="P10" s="9">
        <f t="shared" si="0"/>
        <v>12821.199999999999</v>
      </c>
    </row>
    <row r="11" spans="1:21" ht="60.75" customHeight="1" x14ac:dyDescent="0.3">
      <c r="A11" s="45" t="s">
        <v>8</v>
      </c>
      <c r="B11" s="46"/>
      <c r="C11" s="46"/>
      <c r="D11" s="46"/>
      <c r="E11" s="46"/>
      <c r="F11" s="46"/>
      <c r="G11" s="47"/>
      <c r="H11" s="9">
        <v>301</v>
      </c>
      <c r="I11" s="10" t="s">
        <v>9</v>
      </c>
      <c r="J11" s="9"/>
      <c r="K11" s="4"/>
      <c r="L11" s="9"/>
      <c r="M11" s="9"/>
      <c r="N11" s="9">
        <f>SUM(N12+N55+N48)</f>
        <v>6015.5</v>
      </c>
      <c r="O11" s="9">
        <f t="shared" ref="O11:P11" si="1">SUM(O12+O55+O48)</f>
        <v>6015.5</v>
      </c>
      <c r="P11" s="9">
        <f t="shared" si="1"/>
        <v>6015.5</v>
      </c>
    </row>
    <row r="12" spans="1:21" ht="116.25" customHeight="1" x14ac:dyDescent="0.3">
      <c r="A12" s="45" t="s">
        <v>10</v>
      </c>
      <c r="B12" s="46"/>
      <c r="C12" s="46"/>
      <c r="D12" s="46"/>
      <c r="E12" s="46"/>
      <c r="F12" s="46"/>
      <c r="G12" s="47"/>
      <c r="H12" s="9">
        <v>301</v>
      </c>
      <c r="I12" s="10" t="s">
        <v>9</v>
      </c>
      <c r="J12" s="11" t="s">
        <v>11</v>
      </c>
      <c r="K12" s="4"/>
      <c r="L12" s="9"/>
      <c r="M12" s="9"/>
      <c r="N12" s="9">
        <f>SUM(N13)</f>
        <v>5324.5</v>
      </c>
      <c r="O12" s="9">
        <f t="shared" ref="O12:P12" si="2">SUM(O13)</f>
        <v>5324.5</v>
      </c>
      <c r="P12" s="9">
        <f t="shared" si="2"/>
        <v>5324.5</v>
      </c>
    </row>
    <row r="13" spans="1:21" ht="104.25" customHeight="1" x14ac:dyDescent="0.3">
      <c r="A13" s="42" t="s">
        <v>124</v>
      </c>
      <c r="B13" s="43"/>
      <c r="C13" s="43"/>
      <c r="D13" s="43"/>
      <c r="E13" s="43"/>
      <c r="F13" s="43"/>
      <c r="G13" s="44"/>
      <c r="H13" s="12">
        <v>301</v>
      </c>
      <c r="I13" s="12" t="s">
        <v>9</v>
      </c>
      <c r="J13" s="12" t="s">
        <v>11</v>
      </c>
      <c r="K13" s="31">
        <v>72</v>
      </c>
      <c r="L13" s="12"/>
      <c r="M13" s="12"/>
      <c r="N13" s="12">
        <f t="shared" ref="N13:P15" si="3">SUM(N14)</f>
        <v>5324.5</v>
      </c>
      <c r="O13" s="12">
        <f t="shared" si="3"/>
        <v>5324.5</v>
      </c>
      <c r="P13" s="12">
        <f t="shared" si="3"/>
        <v>5324.5</v>
      </c>
    </row>
    <row r="14" spans="1:21" ht="104.25" customHeight="1" x14ac:dyDescent="0.3">
      <c r="A14" s="42" t="s">
        <v>16</v>
      </c>
      <c r="B14" s="43"/>
      <c r="C14" s="43"/>
      <c r="D14" s="43"/>
      <c r="E14" s="43"/>
      <c r="F14" s="43"/>
      <c r="G14" s="44"/>
      <c r="H14" s="12">
        <v>301</v>
      </c>
      <c r="I14" s="12" t="s">
        <v>9</v>
      </c>
      <c r="J14" s="12" t="s">
        <v>11</v>
      </c>
      <c r="K14" s="13" t="s">
        <v>19</v>
      </c>
      <c r="L14" s="12"/>
      <c r="M14" s="12"/>
      <c r="N14" s="12">
        <f t="shared" si="3"/>
        <v>5324.5</v>
      </c>
      <c r="O14" s="12">
        <f t="shared" si="3"/>
        <v>5324.5</v>
      </c>
      <c r="P14" s="12">
        <f t="shared" si="3"/>
        <v>5324.5</v>
      </c>
    </row>
    <row r="15" spans="1:21" ht="104.25" customHeight="1" x14ac:dyDescent="0.3">
      <c r="A15" s="42" t="s">
        <v>13</v>
      </c>
      <c r="B15" s="43"/>
      <c r="C15" s="43"/>
      <c r="D15" s="43"/>
      <c r="E15" s="43"/>
      <c r="F15" s="43"/>
      <c r="G15" s="44"/>
      <c r="H15" s="12">
        <v>301</v>
      </c>
      <c r="I15" s="12" t="s">
        <v>9</v>
      </c>
      <c r="J15" s="12" t="s">
        <v>11</v>
      </c>
      <c r="K15" s="13" t="s">
        <v>20</v>
      </c>
      <c r="L15" s="12"/>
      <c r="M15" s="12"/>
      <c r="N15" s="12">
        <f t="shared" si="3"/>
        <v>5324.5</v>
      </c>
      <c r="O15" s="12">
        <f t="shared" si="3"/>
        <v>5324.5</v>
      </c>
      <c r="P15" s="12">
        <f t="shared" si="3"/>
        <v>5324.5</v>
      </c>
    </row>
    <row r="16" spans="1:21" ht="104.25" customHeight="1" x14ac:dyDescent="0.3">
      <c r="A16" s="42" t="s">
        <v>15</v>
      </c>
      <c r="B16" s="43"/>
      <c r="C16" s="43"/>
      <c r="D16" s="43"/>
      <c r="E16" s="43"/>
      <c r="F16" s="43"/>
      <c r="G16" s="44"/>
      <c r="H16" s="12">
        <v>301</v>
      </c>
      <c r="I16" s="12" t="s">
        <v>9</v>
      </c>
      <c r="J16" s="12" t="s">
        <v>11</v>
      </c>
      <c r="K16" s="14" t="s">
        <v>21</v>
      </c>
      <c r="L16" s="12"/>
      <c r="M16" s="12"/>
      <c r="N16" s="12">
        <f>SUM(N17+N25+N37)</f>
        <v>5324.5</v>
      </c>
      <c r="O16" s="12">
        <f t="shared" ref="O16:P16" si="4">SUM(O17+O25+O37)</f>
        <v>5324.5</v>
      </c>
      <c r="P16" s="12">
        <f t="shared" si="4"/>
        <v>5324.5</v>
      </c>
    </row>
    <row r="17" spans="1:16" ht="138.75" customHeight="1" x14ac:dyDescent="0.3">
      <c r="A17" s="42" t="s">
        <v>99</v>
      </c>
      <c r="B17" s="43"/>
      <c r="C17" s="43"/>
      <c r="D17" s="43"/>
      <c r="E17" s="43"/>
      <c r="F17" s="43"/>
      <c r="G17" s="44"/>
      <c r="H17" s="12">
        <v>301</v>
      </c>
      <c r="I17" s="12" t="s">
        <v>9</v>
      </c>
      <c r="J17" s="12" t="s">
        <v>11</v>
      </c>
      <c r="K17" s="14" t="s">
        <v>21</v>
      </c>
      <c r="L17" s="12">
        <v>100</v>
      </c>
      <c r="M17" s="12"/>
      <c r="N17" s="12">
        <f>SUM(N18)</f>
        <v>4087.2</v>
      </c>
      <c r="O17" s="12">
        <f t="shared" ref="O17:P17" si="5">SUM(O18)</f>
        <v>4087.2</v>
      </c>
      <c r="P17" s="12">
        <f t="shared" si="5"/>
        <v>4087.2</v>
      </c>
    </row>
    <row r="18" spans="1:16" ht="104.25" customHeight="1" x14ac:dyDescent="0.3">
      <c r="A18" s="42" t="s">
        <v>80</v>
      </c>
      <c r="B18" s="43"/>
      <c r="C18" s="43"/>
      <c r="D18" s="43"/>
      <c r="E18" s="43"/>
      <c r="F18" s="43"/>
      <c r="G18" s="44"/>
      <c r="H18" s="12">
        <v>301</v>
      </c>
      <c r="I18" s="12" t="s">
        <v>9</v>
      </c>
      <c r="J18" s="12" t="s">
        <v>11</v>
      </c>
      <c r="K18" s="14" t="s">
        <v>21</v>
      </c>
      <c r="L18" s="12">
        <v>120</v>
      </c>
      <c r="M18" s="12"/>
      <c r="N18" s="12">
        <f>SUM(N19+N21+N23)</f>
        <v>4087.2</v>
      </c>
      <c r="O18" s="12">
        <f t="shared" ref="O18:P18" si="6">SUM(O19+O21+O23)</f>
        <v>4087.2</v>
      </c>
      <c r="P18" s="12">
        <f t="shared" si="6"/>
        <v>4087.2</v>
      </c>
    </row>
    <row r="19" spans="1:16" ht="60" customHeight="1" x14ac:dyDescent="0.3">
      <c r="A19" s="42" t="s">
        <v>68</v>
      </c>
      <c r="B19" s="43"/>
      <c r="C19" s="43"/>
      <c r="D19" s="43"/>
      <c r="E19" s="43"/>
      <c r="F19" s="43"/>
      <c r="G19" s="44"/>
      <c r="H19" s="12">
        <v>301</v>
      </c>
      <c r="I19" s="12" t="s">
        <v>9</v>
      </c>
      <c r="J19" s="12" t="s">
        <v>11</v>
      </c>
      <c r="K19" s="14" t="s">
        <v>21</v>
      </c>
      <c r="L19" s="12">
        <v>121</v>
      </c>
      <c r="M19" s="12"/>
      <c r="N19" s="12">
        <f>SUM(N20)</f>
        <v>3075.2</v>
      </c>
      <c r="O19" s="12">
        <f t="shared" ref="O19:P19" si="7">SUM(O20)</f>
        <v>3075.2</v>
      </c>
      <c r="P19" s="12">
        <f t="shared" si="7"/>
        <v>3075.2</v>
      </c>
    </row>
    <row r="20" spans="1:16" ht="60" customHeight="1" x14ac:dyDescent="0.3">
      <c r="A20" s="42" t="s">
        <v>104</v>
      </c>
      <c r="B20" s="43"/>
      <c r="C20" s="43"/>
      <c r="D20" s="43"/>
      <c r="E20" s="43"/>
      <c r="F20" s="43"/>
      <c r="G20" s="44"/>
      <c r="H20" s="12">
        <v>301</v>
      </c>
      <c r="I20" s="12" t="s">
        <v>9</v>
      </c>
      <c r="J20" s="12" t="s">
        <v>11</v>
      </c>
      <c r="K20" s="14" t="s">
        <v>21</v>
      </c>
      <c r="L20" s="12">
        <v>121</v>
      </c>
      <c r="M20" s="12">
        <v>211</v>
      </c>
      <c r="N20" s="12">
        <v>3075.2</v>
      </c>
      <c r="O20" s="12">
        <v>3075.2</v>
      </c>
      <c r="P20" s="12">
        <v>3075.2</v>
      </c>
    </row>
    <row r="21" spans="1:16" ht="103.5" customHeight="1" x14ac:dyDescent="0.3">
      <c r="A21" s="42" t="s">
        <v>105</v>
      </c>
      <c r="B21" s="43"/>
      <c r="C21" s="43"/>
      <c r="D21" s="43"/>
      <c r="E21" s="43"/>
      <c r="F21" s="43"/>
      <c r="G21" s="44"/>
      <c r="H21" s="12">
        <v>301</v>
      </c>
      <c r="I21" s="12" t="s">
        <v>9</v>
      </c>
      <c r="J21" s="12" t="s">
        <v>11</v>
      </c>
      <c r="K21" s="14" t="s">
        <v>21</v>
      </c>
      <c r="L21" s="12">
        <v>122</v>
      </c>
      <c r="M21" s="12"/>
      <c r="N21" s="12">
        <f>SUM(N22)</f>
        <v>83.3</v>
      </c>
      <c r="O21" s="12">
        <f t="shared" ref="O21:P21" si="8">SUM(O22)</f>
        <v>83.3</v>
      </c>
      <c r="P21" s="12">
        <f t="shared" si="8"/>
        <v>83.3</v>
      </c>
    </row>
    <row r="22" spans="1:16" ht="64.5" customHeight="1" x14ac:dyDescent="0.3">
      <c r="A22" s="42" t="s">
        <v>114</v>
      </c>
      <c r="B22" s="43"/>
      <c r="C22" s="43"/>
      <c r="D22" s="43"/>
      <c r="E22" s="43"/>
      <c r="F22" s="43"/>
      <c r="G22" s="44"/>
      <c r="H22" s="12">
        <v>301</v>
      </c>
      <c r="I22" s="12" t="s">
        <v>9</v>
      </c>
      <c r="J22" s="12" t="s">
        <v>11</v>
      </c>
      <c r="K22" s="14" t="s">
        <v>21</v>
      </c>
      <c r="L22" s="12">
        <v>122</v>
      </c>
      <c r="M22" s="12">
        <v>266</v>
      </c>
      <c r="N22" s="12">
        <v>83.3</v>
      </c>
      <c r="O22" s="12">
        <v>83.3</v>
      </c>
      <c r="P22" s="12">
        <v>83.3</v>
      </c>
    </row>
    <row r="23" spans="1:16" ht="152.25" customHeight="1" x14ac:dyDescent="0.3">
      <c r="A23" s="42" t="s">
        <v>106</v>
      </c>
      <c r="B23" s="43"/>
      <c r="C23" s="43"/>
      <c r="D23" s="43"/>
      <c r="E23" s="43"/>
      <c r="F23" s="43"/>
      <c r="G23" s="44"/>
      <c r="H23" s="12">
        <v>301</v>
      </c>
      <c r="I23" s="12" t="s">
        <v>9</v>
      </c>
      <c r="J23" s="12" t="s">
        <v>11</v>
      </c>
      <c r="K23" s="14" t="s">
        <v>21</v>
      </c>
      <c r="L23" s="12">
        <v>129</v>
      </c>
      <c r="M23" s="12"/>
      <c r="N23" s="12">
        <f>SUM(N24)</f>
        <v>928.7</v>
      </c>
      <c r="O23" s="12">
        <f t="shared" ref="O23:P23" si="9">SUM(O24)</f>
        <v>928.7</v>
      </c>
      <c r="P23" s="12">
        <f t="shared" si="9"/>
        <v>928.7</v>
      </c>
    </row>
    <row r="24" spans="1:16" ht="79.5" customHeight="1" x14ac:dyDescent="0.3">
      <c r="A24" s="42" t="s">
        <v>107</v>
      </c>
      <c r="B24" s="43"/>
      <c r="C24" s="43"/>
      <c r="D24" s="43"/>
      <c r="E24" s="43"/>
      <c r="F24" s="43"/>
      <c r="G24" s="44"/>
      <c r="H24" s="12">
        <v>301</v>
      </c>
      <c r="I24" s="12" t="s">
        <v>9</v>
      </c>
      <c r="J24" s="12" t="s">
        <v>11</v>
      </c>
      <c r="K24" s="14" t="s">
        <v>21</v>
      </c>
      <c r="L24" s="12">
        <v>129</v>
      </c>
      <c r="M24" s="12">
        <v>213</v>
      </c>
      <c r="N24" s="12">
        <v>928.7</v>
      </c>
      <c r="O24" s="12">
        <v>928.7</v>
      </c>
      <c r="P24" s="12">
        <v>928.7</v>
      </c>
    </row>
    <row r="25" spans="1:16" ht="61.5" customHeight="1" x14ac:dyDescent="0.3">
      <c r="A25" s="42" t="s">
        <v>100</v>
      </c>
      <c r="B25" s="43"/>
      <c r="C25" s="43"/>
      <c r="D25" s="43"/>
      <c r="E25" s="43"/>
      <c r="F25" s="43"/>
      <c r="G25" s="44"/>
      <c r="H25" s="12">
        <v>301</v>
      </c>
      <c r="I25" s="12" t="s">
        <v>9</v>
      </c>
      <c r="J25" s="12" t="s">
        <v>11</v>
      </c>
      <c r="K25" s="13" t="s">
        <v>21</v>
      </c>
      <c r="L25" s="12">
        <v>200</v>
      </c>
      <c r="M25" s="12"/>
      <c r="N25" s="12">
        <f>SUM(N26)</f>
        <v>1232.5</v>
      </c>
      <c r="O25" s="12">
        <f t="shared" ref="O25:P25" si="10">SUM(O26)</f>
        <v>1232.5</v>
      </c>
      <c r="P25" s="12">
        <f t="shared" si="10"/>
        <v>1232.5</v>
      </c>
    </row>
    <row r="26" spans="1:16" ht="61.5" customHeight="1" x14ac:dyDescent="0.3">
      <c r="A26" s="42" t="s">
        <v>120</v>
      </c>
      <c r="B26" s="43"/>
      <c r="C26" s="43"/>
      <c r="D26" s="43"/>
      <c r="E26" s="43"/>
      <c r="F26" s="43"/>
      <c r="G26" s="44"/>
      <c r="H26" s="12">
        <v>301</v>
      </c>
      <c r="I26" s="12" t="s">
        <v>9</v>
      </c>
      <c r="J26" s="12" t="s">
        <v>11</v>
      </c>
      <c r="K26" s="13" t="s">
        <v>21</v>
      </c>
      <c r="L26" s="12">
        <v>240</v>
      </c>
      <c r="M26" s="12"/>
      <c r="N26" s="12">
        <f>SUM(N27+N35)</f>
        <v>1232.5</v>
      </c>
      <c r="O26" s="12">
        <f t="shared" ref="O26:P26" si="11">SUM(O27+O35)</f>
        <v>1232.5</v>
      </c>
      <c r="P26" s="12">
        <f t="shared" si="11"/>
        <v>1232.5</v>
      </c>
    </row>
    <row r="27" spans="1:16" ht="55.5" customHeight="1" x14ac:dyDescent="0.3">
      <c r="A27" s="42" t="s">
        <v>121</v>
      </c>
      <c r="B27" s="43"/>
      <c r="C27" s="43"/>
      <c r="D27" s="43"/>
      <c r="E27" s="43"/>
      <c r="F27" s="43"/>
      <c r="G27" s="44"/>
      <c r="H27" s="12">
        <v>301</v>
      </c>
      <c r="I27" s="12" t="s">
        <v>9</v>
      </c>
      <c r="J27" s="12" t="s">
        <v>11</v>
      </c>
      <c r="K27" s="13" t="s">
        <v>21</v>
      </c>
      <c r="L27" s="12">
        <v>244</v>
      </c>
      <c r="M27" s="12"/>
      <c r="N27" s="12">
        <f>SUM(N29+N30+N31+N32+N28)</f>
        <v>1112.5</v>
      </c>
      <c r="O27" s="12">
        <f t="shared" ref="O27:P27" si="12">SUM(O29+O30+O31+O32+O28)</f>
        <v>1112.5</v>
      </c>
      <c r="P27" s="12">
        <f t="shared" si="12"/>
        <v>1112.5</v>
      </c>
    </row>
    <row r="28" spans="1:16" ht="36.75" customHeight="1" x14ac:dyDescent="0.3">
      <c r="A28" s="42" t="s">
        <v>97</v>
      </c>
      <c r="B28" s="43"/>
      <c r="C28" s="43"/>
      <c r="D28" s="43"/>
      <c r="E28" s="43"/>
      <c r="F28" s="43"/>
      <c r="G28" s="44"/>
      <c r="H28" s="12">
        <v>301</v>
      </c>
      <c r="I28" s="12" t="s">
        <v>9</v>
      </c>
      <c r="J28" s="12" t="s">
        <v>11</v>
      </c>
      <c r="K28" s="13" t="s">
        <v>21</v>
      </c>
      <c r="L28" s="12">
        <v>244</v>
      </c>
      <c r="M28" s="12">
        <v>221</v>
      </c>
      <c r="N28" s="12">
        <v>41</v>
      </c>
      <c r="O28" s="12">
        <v>41</v>
      </c>
      <c r="P28" s="12">
        <v>41</v>
      </c>
    </row>
    <row r="29" spans="1:16" ht="48.75" customHeight="1" x14ac:dyDescent="0.3">
      <c r="A29" s="42" t="s">
        <v>118</v>
      </c>
      <c r="B29" s="43"/>
      <c r="C29" s="43"/>
      <c r="D29" s="43"/>
      <c r="E29" s="43"/>
      <c r="F29" s="43"/>
      <c r="G29" s="44"/>
      <c r="H29" s="12">
        <v>301</v>
      </c>
      <c r="I29" s="12" t="s">
        <v>9</v>
      </c>
      <c r="J29" s="12" t="s">
        <v>11</v>
      </c>
      <c r="K29" s="13" t="s">
        <v>21</v>
      </c>
      <c r="L29" s="12">
        <v>244</v>
      </c>
      <c r="M29" s="12">
        <v>225</v>
      </c>
      <c r="N29" s="12">
        <v>30</v>
      </c>
      <c r="O29" s="12">
        <v>30</v>
      </c>
      <c r="P29" s="12">
        <v>30</v>
      </c>
    </row>
    <row r="30" spans="1:16" ht="42" customHeight="1" x14ac:dyDescent="0.3">
      <c r="A30" s="42" t="s">
        <v>117</v>
      </c>
      <c r="B30" s="43"/>
      <c r="C30" s="43"/>
      <c r="D30" s="43"/>
      <c r="E30" s="43"/>
      <c r="F30" s="43"/>
      <c r="G30" s="44"/>
      <c r="H30" s="12">
        <v>301</v>
      </c>
      <c r="I30" s="12" t="s">
        <v>9</v>
      </c>
      <c r="J30" s="12" t="s">
        <v>11</v>
      </c>
      <c r="K30" s="13" t="s">
        <v>21</v>
      </c>
      <c r="L30" s="12">
        <v>244</v>
      </c>
      <c r="M30" s="12">
        <v>226</v>
      </c>
      <c r="N30" s="12">
        <v>500</v>
      </c>
      <c r="O30" s="12">
        <v>500</v>
      </c>
      <c r="P30" s="12">
        <v>500</v>
      </c>
    </row>
    <row r="31" spans="1:16" ht="35.25" customHeight="1" x14ac:dyDescent="0.3">
      <c r="A31" s="42" t="s">
        <v>84</v>
      </c>
      <c r="B31" s="43"/>
      <c r="C31" s="43"/>
      <c r="D31" s="43"/>
      <c r="E31" s="43"/>
      <c r="F31" s="43"/>
      <c r="G31" s="44"/>
      <c r="H31" s="12">
        <v>301</v>
      </c>
      <c r="I31" s="12" t="s">
        <v>9</v>
      </c>
      <c r="J31" s="12" t="s">
        <v>11</v>
      </c>
      <c r="K31" s="13" t="s">
        <v>21</v>
      </c>
      <c r="L31" s="12">
        <v>244</v>
      </c>
      <c r="M31" s="12">
        <v>310</v>
      </c>
      <c r="N31" s="12">
        <v>81.5</v>
      </c>
      <c r="O31" s="12">
        <v>81.5</v>
      </c>
      <c r="P31" s="12">
        <v>81.5</v>
      </c>
    </row>
    <row r="32" spans="1:16" ht="42" customHeight="1" x14ac:dyDescent="0.3">
      <c r="A32" s="42" t="s">
        <v>70</v>
      </c>
      <c r="B32" s="43"/>
      <c r="C32" s="43"/>
      <c r="D32" s="43"/>
      <c r="E32" s="43"/>
      <c r="F32" s="43"/>
      <c r="G32" s="44"/>
      <c r="H32" s="12">
        <v>301</v>
      </c>
      <c r="I32" s="12" t="s">
        <v>9</v>
      </c>
      <c r="J32" s="12" t="s">
        <v>11</v>
      </c>
      <c r="K32" s="13" t="s">
        <v>21</v>
      </c>
      <c r="L32" s="12">
        <v>244</v>
      </c>
      <c r="M32" s="12">
        <v>340</v>
      </c>
      <c r="N32" s="12">
        <f t="shared" ref="N32" si="13">SUM(N33:N34)</f>
        <v>460</v>
      </c>
      <c r="O32" s="12">
        <f t="shared" ref="O32:P32" si="14">SUM(O33:O34)</f>
        <v>460</v>
      </c>
      <c r="P32" s="12">
        <f t="shared" si="14"/>
        <v>460</v>
      </c>
    </row>
    <row r="33" spans="1:16" ht="33" customHeight="1" x14ac:dyDescent="0.3">
      <c r="A33" s="42" t="s">
        <v>86</v>
      </c>
      <c r="B33" s="43"/>
      <c r="C33" s="43"/>
      <c r="D33" s="43"/>
      <c r="E33" s="43"/>
      <c r="F33" s="43"/>
      <c r="G33" s="44"/>
      <c r="H33" s="12">
        <v>301</v>
      </c>
      <c r="I33" s="12" t="s">
        <v>9</v>
      </c>
      <c r="J33" s="12" t="s">
        <v>11</v>
      </c>
      <c r="K33" s="13" t="s">
        <v>21</v>
      </c>
      <c r="L33" s="12">
        <v>244</v>
      </c>
      <c r="M33" s="12">
        <v>343</v>
      </c>
      <c r="N33" s="12">
        <v>350</v>
      </c>
      <c r="O33" s="12">
        <v>350</v>
      </c>
      <c r="P33" s="12">
        <v>350</v>
      </c>
    </row>
    <row r="34" spans="1:16" ht="57.75" customHeight="1" x14ac:dyDescent="0.3">
      <c r="A34" s="42" t="s">
        <v>87</v>
      </c>
      <c r="B34" s="43"/>
      <c r="C34" s="43"/>
      <c r="D34" s="43"/>
      <c r="E34" s="43"/>
      <c r="F34" s="43"/>
      <c r="G34" s="44"/>
      <c r="H34" s="12">
        <v>301</v>
      </c>
      <c r="I34" s="12" t="s">
        <v>9</v>
      </c>
      <c r="J34" s="12" t="s">
        <v>11</v>
      </c>
      <c r="K34" s="13" t="s">
        <v>21</v>
      </c>
      <c r="L34" s="12">
        <v>244</v>
      </c>
      <c r="M34" s="12">
        <v>346</v>
      </c>
      <c r="N34" s="12">
        <v>110</v>
      </c>
      <c r="O34" s="12">
        <v>110</v>
      </c>
      <c r="P34" s="12">
        <v>110</v>
      </c>
    </row>
    <row r="35" spans="1:16" ht="42.75" customHeight="1" x14ac:dyDescent="0.3">
      <c r="A35" s="42" t="s">
        <v>103</v>
      </c>
      <c r="B35" s="43"/>
      <c r="C35" s="43"/>
      <c r="D35" s="43"/>
      <c r="E35" s="43"/>
      <c r="F35" s="43"/>
      <c r="G35" s="44"/>
      <c r="H35" s="12">
        <v>301</v>
      </c>
      <c r="I35" s="12" t="s">
        <v>9</v>
      </c>
      <c r="J35" s="12" t="s">
        <v>11</v>
      </c>
      <c r="K35" s="13" t="s">
        <v>21</v>
      </c>
      <c r="L35" s="12">
        <v>247</v>
      </c>
      <c r="M35" s="12"/>
      <c r="N35" s="12">
        <f>SUM(N36)</f>
        <v>120</v>
      </c>
      <c r="O35" s="12">
        <f t="shared" ref="O35:P35" si="15">SUM(O36)</f>
        <v>120</v>
      </c>
      <c r="P35" s="12">
        <f t="shared" si="15"/>
        <v>120</v>
      </c>
    </row>
    <row r="36" spans="1:16" ht="44.25" customHeight="1" x14ac:dyDescent="0.3">
      <c r="A36" s="42" t="s">
        <v>69</v>
      </c>
      <c r="B36" s="43"/>
      <c r="C36" s="43"/>
      <c r="D36" s="43"/>
      <c r="E36" s="43"/>
      <c r="F36" s="43"/>
      <c r="G36" s="44"/>
      <c r="H36" s="12">
        <v>301</v>
      </c>
      <c r="I36" s="12" t="s">
        <v>9</v>
      </c>
      <c r="J36" s="12" t="s">
        <v>11</v>
      </c>
      <c r="K36" s="13" t="s">
        <v>21</v>
      </c>
      <c r="L36" s="12">
        <v>247</v>
      </c>
      <c r="M36" s="12">
        <v>223</v>
      </c>
      <c r="N36" s="12">
        <f>90+30</f>
        <v>120</v>
      </c>
      <c r="O36" s="12">
        <f t="shared" ref="O36:P36" si="16">90+30</f>
        <v>120</v>
      </c>
      <c r="P36" s="12">
        <f t="shared" si="16"/>
        <v>120</v>
      </c>
    </row>
    <row r="37" spans="1:16" ht="39" customHeight="1" x14ac:dyDescent="0.3">
      <c r="A37" s="42" t="s">
        <v>63</v>
      </c>
      <c r="B37" s="43"/>
      <c r="C37" s="43"/>
      <c r="D37" s="43"/>
      <c r="E37" s="43"/>
      <c r="F37" s="43"/>
      <c r="G37" s="44"/>
      <c r="H37" s="12">
        <v>301</v>
      </c>
      <c r="I37" s="12" t="s">
        <v>9</v>
      </c>
      <c r="J37" s="12" t="s">
        <v>11</v>
      </c>
      <c r="K37" s="13" t="s">
        <v>21</v>
      </c>
      <c r="L37" s="12">
        <v>800</v>
      </c>
      <c r="M37" s="12"/>
      <c r="N37" s="12">
        <f>SUM(N38)</f>
        <v>4.8</v>
      </c>
      <c r="O37" s="12">
        <f t="shared" ref="O37:P37" si="17">SUM(O38)</f>
        <v>4.8</v>
      </c>
      <c r="P37" s="12">
        <f t="shared" si="17"/>
        <v>4.8</v>
      </c>
    </row>
    <row r="38" spans="1:16" ht="57" customHeight="1" x14ac:dyDescent="0.3">
      <c r="A38" s="42" t="s">
        <v>60</v>
      </c>
      <c r="B38" s="43"/>
      <c r="C38" s="43"/>
      <c r="D38" s="43"/>
      <c r="E38" s="43"/>
      <c r="F38" s="43"/>
      <c r="G38" s="44"/>
      <c r="H38" s="12">
        <v>301</v>
      </c>
      <c r="I38" s="12" t="s">
        <v>9</v>
      </c>
      <c r="J38" s="12" t="s">
        <v>11</v>
      </c>
      <c r="K38" s="13" t="s">
        <v>21</v>
      </c>
      <c r="L38" s="12">
        <v>850</v>
      </c>
      <c r="M38" s="12"/>
      <c r="N38" s="12">
        <f>SUM(N39+N42+N45)</f>
        <v>4.8</v>
      </c>
      <c r="O38" s="12">
        <f t="shared" ref="O38:P38" si="18">SUM(O39+O42+O45)</f>
        <v>4.8</v>
      </c>
      <c r="P38" s="12">
        <f t="shared" si="18"/>
        <v>4.8</v>
      </c>
    </row>
    <row r="39" spans="1:16" ht="43.5" customHeight="1" x14ac:dyDescent="0.3">
      <c r="A39" s="42" t="s">
        <v>61</v>
      </c>
      <c r="B39" s="43"/>
      <c r="C39" s="43"/>
      <c r="D39" s="43"/>
      <c r="E39" s="43"/>
      <c r="F39" s="43"/>
      <c r="G39" s="44"/>
      <c r="H39" s="12">
        <v>301</v>
      </c>
      <c r="I39" s="12" t="s">
        <v>9</v>
      </c>
      <c r="J39" s="12" t="s">
        <v>11</v>
      </c>
      <c r="K39" s="13" t="s">
        <v>21</v>
      </c>
      <c r="L39" s="12">
        <v>851</v>
      </c>
      <c r="M39" s="12"/>
      <c r="N39" s="12">
        <f>SUM(N40)</f>
        <v>2</v>
      </c>
      <c r="O39" s="12">
        <f t="shared" ref="O39:P39" si="19">SUM(O40)</f>
        <v>2</v>
      </c>
      <c r="P39" s="12">
        <f t="shared" si="19"/>
        <v>2</v>
      </c>
    </row>
    <row r="40" spans="1:16" ht="42" customHeight="1" x14ac:dyDescent="0.3">
      <c r="A40" s="42" t="s">
        <v>135</v>
      </c>
      <c r="B40" s="43"/>
      <c r="C40" s="43"/>
      <c r="D40" s="43"/>
      <c r="E40" s="43"/>
      <c r="F40" s="43"/>
      <c r="G40" s="44"/>
      <c r="H40" s="12">
        <v>301</v>
      </c>
      <c r="I40" s="12" t="s">
        <v>9</v>
      </c>
      <c r="J40" s="12" t="s">
        <v>11</v>
      </c>
      <c r="K40" s="13" t="s">
        <v>21</v>
      </c>
      <c r="L40" s="12">
        <v>851</v>
      </c>
      <c r="M40" s="12">
        <v>290</v>
      </c>
      <c r="N40" s="12">
        <v>2</v>
      </c>
      <c r="O40" s="12">
        <v>2</v>
      </c>
      <c r="P40" s="12">
        <v>2</v>
      </c>
    </row>
    <row r="41" spans="1:16" ht="42" customHeight="1" x14ac:dyDescent="0.3">
      <c r="A41" s="42" t="s">
        <v>91</v>
      </c>
      <c r="B41" s="43"/>
      <c r="C41" s="43"/>
      <c r="D41" s="43"/>
      <c r="E41" s="43"/>
      <c r="F41" s="43"/>
      <c r="G41" s="44"/>
      <c r="H41" s="12">
        <v>301</v>
      </c>
      <c r="I41" s="12" t="s">
        <v>9</v>
      </c>
      <c r="J41" s="12" t="s">
        <v>11</v>
      </c>
      <c r="K41" s="13" t="s">
        <v>21</v>
      </c>
      <c r="L41" s="12">
        <v>851</v>
      </c>
      <c r="M41" s="12">
        <v>291</v>
      </c>
      <c r="N41" s="12">
        <v>2</v>
      </c>
      <c r="O41" s="12">
        <v>2</v>
      </c>
      <c r="P41" s="12">
        <v>2</v>
      </c>
    </row>
    <row r="42" spans="1:16" ht="44.25" customHeight="1" x14ac:dyDescent="0.3">
      <c r="A42" s="42" t="s">
        <v>62</v>
      </c>
      <c r="B42" s="43"/>
      <c r="C42" s="43"/>
      <c r="D42" s="43"/>
      <c r="E42" s="43"/>
      <c r="F42" s="43"/>
      <c r="G42" s="44"/>
      <c r="H42" s="12">
        <v>301</v>
      </c>
      <c r="I42" s="12" t="s">
        <v>9</v>
      </c>
      <c r="J42" s="12" t="s">
        <v>11</v>
      </c>
      <c r="K42" s="13" t="s">
        <v>21</v>
      </c>
      <c r="L42" s="12">
        <v>852</v>
      </c>
      <c r="M42" s="12"/>
      <c r="N42" s="12">
        <f>SUM(N44)</f>
        <v>1.8</v>
      </c>
      <c r="O42" s="12">
        <f t="shared" ref="O42:P42" si="20">SUM(O44)</f>
        <v>1.8</v>
      </c>
      <c r="P42" s="12">
        <f t="shared" si="20"/>
        <v>1.8</v>
      </c>
    </row>
    <row r="43" spans="1:16" ht="36.75" customHeight="1" x14ac:dyDescent="0.3">
      <c r="A43" s="42" t="s">
        <v>135</v>
      </c>
      <c r="B43" s="43"/>
      <c r="C43" s="43"/>
      <c r="D43" s="43"/>
      <c r="E43" s="43"/>
      <c r="F43" s="43"/>
      <c r="G43" s="44"/>
      <c r="H43" s="12">
        <v>301</v>
      </c>
      <c r="I43" s="12" t="s">
        <v>9</v>
      </c>
      <c r="J43" s="12" t="s">
        <v>11</v>
      </c>
      <c r="K43" s="13" t="s">
        <v>21</v>
      </c>
      <c r="L43" s="12">
        <v>852</v>
      </c>
      <c r="M43" s="12">
        <v>290</v>
      </c>
      <c r="N43" s="12">
        <v>1.8</v>
      </c>
      <c r="O43" s="12">
        <v>1.8</v>
      </c>
      <c r="P43" s="12">
        <v>1.8</v>
      </c>
    </row>
    <row r="44" spans="1:16" ht="36.75" customHeight="1" x14ac:dyDescent="0.3">
      <c r="A44" s="42" t="s">
        <v>91</v>
      </c>
      <c r="B44" s="43"/>
      <c r="C44" s="43"/>
      <c r="D44" s="43"/>
      <c r="E44" s="43"/>
      <c r="F44" s="43"/>
      <c r="G44" s="44"/>
      <c r="H44" s="12">
        <v>301</v>
      </c>
      <c r="I44" s="12" t="s">
        <v>9</v>
      </c>
      <c r="J44" s="12" t="s">
        <v>11</v>
      </c>
      <c r="K44" s="13" t="s">
        <v>21</v>
      </c>
      <c r="L44" s="12">
        <v>852</v>
      </c>
      <c r="M44" s="12">
        <v>291</v>
      </c>
      <c r="N44" s="12">
        <v>1.8</v>
      </c>
      <c r="O44" s="12">
        <v>1.8</v>
      </c>
      <c r="P44" s="12">
        <v>1.8</v>
      </c>
    </row>
    <row r="45" spans="1:16" ht="48" customHeight="1" x14ac:dyDescent="0.3">
      <c r="A45" s="42" t="s">
        <v>102</v>
      </c>
      <c r="B45" s="43"/>
      <c r="C45" s="43"/>
      <c r="D45" s="43"/>
      <c r="E45" s="43"/>
      <c r="F45" s="43"/>
      <c r="G45" s="44"/>
      <c r="H45" s="12">
        <v>301</v>
      </c>
      <c r="I45" s="12" t="s">
        <v>9</v>
      </c>
      <c r="J45" s="12" t="s">
        <v>11</v>
      </c>
      <c r="K45" s="13" t="s">
        <v>21</v>
      </c>
      <c r="L45" s="12">
        <v>853</v>
      </c>
      <c r="M45" s="12"/>
      <c r="N45" s="12">
        <f>SUM(N47)</f>
        <v>1</v>
      </c>
      <c r="O45" s="12">
        <f t="shared" ref="O45:P45" si="21">SUM(O47)</f>
        <v>1</v>
      </c>
      <c r="P45" s="12">
        <f t="shared" si="21"/>
        <v>1</v>
      </c>
    </row>
    <row r="46" spans="1:16" ht="33" customHeight="1" x14ac:dyDescent="0.3">
      <c r="A46" s="42" t="s">
        <v>135</v>
      </c>
      <c r="B46" s="43"/>
      <c r="C46" s="43"/>
      <c r="D46" s="43"/>
      <c r="E46" s="43"/>
      <c r="F46" s="43"/>
      <c r="G46" s="44"/>
      <c r="H46" s="12">
        <v>301</v>
      </c>
      <c r="I46" s="12" t="s">
        <v>9</v>
      </c>
      <c r="J46" s="12" t="s">
        <v>11</v>
      </c>
      <c r="K46" s="13" t="s">
        <v>21</v>
      </c>
      <c r="L46" s="12">
        <v>853</v>
      </c>
      <c r="M46" s="12">
        <v>290</v>
      </c>
      <c r="N46" s="12">
        <v>1</v>
      </c>
      <c r="O46" s="12">
        <v>1</v>
      </c>
      <c r="P46" s="12">
        <v>1</v>
      </c>
    </row>
    <row r="47" spans="1:16" ht="33" customHeight="1" x14ac:dyDescent="0.3">
      <c r="A47" s="42" t="s">
        <v>91</v>
      </c>
      <c r="B47" s="43"/>
      <c r="C47" s="43"/>
      <c r="D47" s="43"/>
      <c r="E47" s="43"/>
      <c r="F47" s="43"/>
      <c r="G47" s="44"/>
      <c r="H47" s="12">
        <v>301</v>
      </c>
      <c r="I47" s="12" t="s">
        <v>9</v>
      </c>
      <c r="J47" s="12" t="s">
        <v>11</v>
      </c>
      <c r="K47" s="13" t="s">
        <v>21</v>
      </c>
      <c r="L47" s="12">
        <v>853</v>
      </c>
      <c r="M47" s="12">
        <v>291</v>
      </c>
      <c r="N47" s="12">
        <v>1</v>
      </c>
      <c r="O47" s="12">
        <v>1</v>
      </c>
      <c r="P47" s="12">
        <v>1</v>
      </c>
    </row>
    <row r="48" spans="1:16" ht="42" customHeight="1" x14ac:dyDescent="0.3">
      <c r="A48" s="45" t="s">
        <v>131</v>
      </c>
      <c r="B48" s="46"/>
      <c r="C48" s="46"/>
      <c r="D48" s="46"/>
      <c r="E48" s="46"/>
      <c r="F48" s="46"/>
      <c r="G48" s="47"/>
      <c r="H48" s="9">
        <v>301</v>
      </c>
      <c r="I48" s="10" t="s">
        <v>9</v>
      </c>
      <c r="J48" s="11" t="s">
        <v>18</v>
      </c>
      <c r="K48" s="4"/>
      <c r="L48" s="9"/>
      <c r="M48" s="9"/>
      <c r="N48" s="9">
        <f t="shared" ref="N48:P51" si="22">SUM(N49)</f>
        <v>671</v>
      </c>
      <c r="O48" s="9">
        <f t="shared" si="22"/>
        <v>671</v>
      </c>
      <c r="P48" s="9">
        <f t="shared" si="22"/>
        <v>671</v>
      </c>
    </row>
    <row r="49" spans="1:16" ht="42" customHeight="1" x14ac:dyDescent="0.3">
      <c r="A49" s="42" t="s">
        <v>17</v>
      </c>
      <c r="B49" s="43"/>
      <c r="C49" s="43"/>
      <c r="D49" s="43"/>
      <c r="E49" s="43"/>
      <c r="F49" s="43"/>
      <c r="G49" s="44"/>
      <c r="H49" s="12">
        <v>301</v>
      </c>
      <c r="I49" s="12" t="s">
        <v>9</v>
      </c>
      <c r="J49" s="12" t="s">
        <v>18</v>
      </c>
      <c r="K49" s="13" t="s">
        <v>22</v>
      </c>
      <c r="L49" s="12"/>
      <c r="M49" s="12"/>
      <c r="N49" s="12">
        <f t="shared" si="22"/>
        <v>671</v>
      </c>
      <c r="O49" s="12">
        <f t="shared" si="22"/>
        <v>671</v>
      </c>
      <c r="P49" s="12">
        <f t="shared" si="22"/>
        <v>671</v>
      </c>
    </row>
    <row r="50" spans="1:16" ht="42.75" customHeight="1" x14ac:dyDescent="0.3">
      <c r="A50" s="68" t="s">
        <v>13</v>
      </c>
      <c r="B50" s="69"/>
      <c r="C50" s="69"/>
      <c r="D50" s="16"/>
      <c r="E50" s="16"/>
      <c r="F50" s="16"/>
      <c r="G50" s="17"/>
      <c r="H50" s="12">
        <v>301</v>
      </c>
      <c r="I50" s="12" t="s">
        <v>9</v>
      </c>
      <c r="J50" s="18" t="s">
        <v>18</v>
      </c>
      <c r="K50" s="13" t="s">
        <v>23</v>
      </c>
      <c r="L50" s="12"/>
      <c r="M50" s="12"/>
      <c r="N50" s="12">
        <f t="shared" si="22"/>
        <v>671</v>
      </c>
      <c r="O50" s="12">
        <f t="shared" si="22"/>
        <v>671</v>
      </c>
      <c r="P50" s="12">
        <f t="shared" si="22"/>
        <v>671</v>
      </c>
    </row>
    <row r="51" spans="1:16" ht="94.5" customHeight="1" x14ac:dyDescent="0.3">
      <c r="A51" s="48" t="s">
        <v>132</v>
      </c>
      <c r="B51" s="49"/>
      <c r="C51" s="49"/>
      <c r="D51" s="49"/>
      <c r="E51" s="49"/>
      <c r="F51" s="49"/>
      <c r="G51" s="50"/>
      <c r="H51" s="12">
        <v>301</v>
      </c>
      <c r="I51" s="12" t="s">
        <v>9</v>
      </c>
      <c r="J51" s="12" t="s">
        <v>18</v>
      </c>
      <c r="K51" s="13" t="s">
        <v>133</v>
      </c>
      <c r="L51" s="19"/>
      <c r="M51" s="12"/>
      <c r="N51" s="12">
        <f t="shared" si="22"/>
        <v>671</v>
      </c>
      <c r="O51" s="12">
        <f t="shared" si="22"/>
        <v>671</v>
      </c>
      <c r="P51" s="12">
        <f t="shared" si="22"/>
        <v>671</v>
      </c>
    </row>
    <row r="52" spans="1:16" ht="76.5" customHeight="1" x14ac:dyDescent="0.3">
      <c r="A52" s="48" t="s">
        <v>140</v>
      </c>
      <c r="B52" s="49"/>
      <c r="C52" s="49"/>
      <c r="D52" s="49"/>
      <c r="E52" s="49"/>
      <c r="F52" s="49"/>
      <c r="G52" s="50"/>
      <c r="H52" s="12">
        <v>301</v>
      </c>
      <c r="I52" s="12" t="s">
        <v>9</v>
      </c>
      <c r="J52" s="12" t="s">
        <v>18</v>
      </c>
      <c r="K52" s="13" t="s">
        <v>133</v>
      </c>
      <c r="L52" s="12">
        <v>200</v>
      </c>
      <c r="M52" s="12"/>
      <c r="N52" s="12">
        <f>SUM(N54)</f>
        <v>671</v>
      </c>
      <c r="O52" s="12">
        <f t="shared" ref="O52:P52" si="23">SUM(O54)</f>
        <v>671</v>
      </c>
      <c r="P52" s="12">
        <f t="shared" si="23"/>
        <v>671</v>
      </c>
    </row>
    <row r="53" spans="1:16" ht="54.75" customHeight="1" x14ac:dyDescent="0.3">
      <c r="A53" s="42" t="s">
        <v>134</v>
      </c>
      <c r="B53" s="43"/>
      <c r="C53" s="43"/>
      <c r="D53" s="43"/>
      <c r="E53" s="43"/>
      <c r="F53" s="43"/>
      <c r="G53" s="44"/>
      <c r="H53" s="12">
        <v>301</v>
      </c>
      <c r="I53" s="12" t="s">
        <v>9</v>
      </c>
      <c r="J53" s="12" t="s">
        <v>18</v>
      </c>
      <c r="K53" s="13" t="s">
        <v>133</v>
      </c>
      <c r="L53" s="12">
        <v>244</v>
      </c>
      <c r="M53" s="12"/>
      <c r="N53" s="12">
        <f>SUM(N54)</f>
        <v>671</v>
      </c>
      <c r="O53" s="12">
        <f t="shared" ref="O53:P53" si="24">SUM(O54)</f>
        <v>671</v>
      </c>
      <c r="P53" s="12">
        <f t="shared" si="24"/>
        <v>671</v>
      </c>
    </row>
    <row r="54" spans="1:16" ht="36" customHeight="1" x14ac:dyDescent="0.3">
      <c r="A54" s="42" t="s">
        <v>135</v>
      </c>
      <c r="B54" s="43"/>
      <c r="C54" s="43"/>
      <c r="D54" s="43"/>
      <c r="E54" s="43"/>
      <c r="F54" s="43"/>
      <c r="G54" s="44"/>
      <c r="H54" s="12">
        <v>301</v>
      </c>
      <c r="I54" s="12" t="s">
        <v>9</v>
      </c>
      <c r="J54" s="12" t="s">
        <v>18</v>
      </c>
      <c r="K54" s="13" t="s">
        <v>133</v>
      </c>
      <c r="L54" s="12">
        <v>244</v>
      </c>
      <c r="M54" s="12">
        <v>296</v>
      </c>
      <c r="N54" s="12">
        <v>671</v>
      </c>
      <c r="O54" s="12">
        <v>671</v>
      </c>
      <c r="P54" s="12">
        <v>671</v>
      </c>
    </row>
    <row r="55" spans="1:16" ht="24.75" customHeight="1" x14ac:dyDescent="0.3">
      <c r="A55" s="45" t="s">
        <v>24</v>
      </c>
      <c r="B55" s="46"/>
      <c r="C55" s="46"/>
      <c r="D55" s="46"/>
      <c r="E55" s="46"/>
      <c r="F55" s="46"/>
      <c r="G55" s="47"/>
      <c r="H55" s="9">
        <v>301</v>
      </c>
      <c r="I55" s="10" t="s">
        <v>9</v>
      </c>
      <c r="J55" s="11" t="s">
        <v>25</v>
      </c>
      <c r="K55" s="4"/>
      <c r="L55" s="9"/>
      <c r="M55" s="9"/>
      <c r="N55" s="9">
        <f>SUM(N58)</f>
        <v>20</v>
      </c>
      <c r="O55" s="9">
        <f t="shared" ref="O55:P55" si="25">SUM(O58)</f>
        <v>20</v>
      </c>
      <c r="P55" s="9">
        <f t="shared" si="25"/>
        <v>20</v>
      </c>
    </row>
    <row r="56" spans="1:16" ht="43.5" customHeight="1" x14ac:dyDescent="0.3">
      <c r="A56" s="42" t="s">
        <v>124</v>
      </c>
      <c r="B56" s="43"/>
      <c r="C56" s="43"/>
      <c r="D56" s="43"/>
      <c r="E56" s="43"/>
      <c r="F56" s="43"/>
      <c r="G56" s="44"/>
      <c r="H56" s="12">
        <v>301</v>
      </c>
      <c r="I56" s="12" t="s">
        <v>9</v>
      </c>
      <c r="J56" s="20">
        <v>11</v>
      </c>
      <c r="K56" s="31">
        <v>99</v>
      </c>
      <c r="L56" s="12"/>
      <c r="M56" s="12"/>
      <c r="N56" s="12">
        <f t="shared" ref="N56:P61" si="26">SUM(N57)</f>
        <v>20</v>
      </c>
      <c r="O56" s="12">
        <f t="shared" si="26"/>
        <v>20</v>
      </c>
      <c r="P56" s="12">
        <f t="shared" si="26"/>
        <v>20</v>
      </c>
    </row>
    <row r="57" spans="1:16" ht="43.5" customHeight="1" x14ac:dyDescent="0.3">
      <c r="A57" s="42" t="s">
        <v>17</v>
      </c>
      <c r="B57" s="43"/>
      <c r="C57" s="43"/>
      <c r="D57" s="43"/>
      <c r="E57" s="43"/>
      <c r="F57" s="43"/>
      <c r="G57" s="44"/>
      <c r="H57" s="12">
        <v>301</v>
      </c>
      <c r="I57" s="12" t="s">
        <v>9</v>
      </c>
      <c r="J57" s="20">
        <v>11</v>
      </c>
      <c r="K57" s="13" t="s">
        <v>22</v>
      </c>
      <c r="L57" s="12"/>
      <c r="M57" s="12"/>
      <c r="N57" s="12">
        <f t="shared" si="26"/>
        <v>20</v>
      </c>
      <c r="O57" s="12">
        <f t="shared" si="26"/>
        <v>20</v>
      </c>
      <c r="P57" s="12">
        <f t="shared" si="26"/>
        <v>20</v>
      </c>
    </row>
    <row r="58" spans="1:16" ht="39.75" customHeight="1" x14ac:dyDescent="0.3">
      <c r="A58" s="15" t="s">
        <v>13</v>
      </c>
      <c r="B58" s="16"/>
      <c r="C58" s="16"/>
      <c r="D58" s="16"/>
      <c r="E58" s="16"/>
      <c r="F58" s="16"/>
      <c r="G58" s="17"/>
      <c r="H58" s="12">
        <v>301</v>
      </c>
      <c r="I58" s="12" t="s">
        <v>9</v>
      </c>
      <c r="J58" s="18" t="s">
        <v>25</v>
      </c>
      <c r="K58" s="13" t="s">
        <v>23</v>
      </c>
      <c r="L58" s="12"/>
      <c r="M58" s="12"/>
      <c r="N58" s="12">
        <f>SUM(N60)</f>
        <v>20</v>
      </c>
      <c r="O58" s="12">
        <f>SUM(O60)</f>
        <v>20</v>
      </c>
      <c r="P58" s="12">
        <f>SUM(P60)</f>
        <v>20</v>
      </c>
    </row>
    <row r="59" spans="1:16" ht="33.75" customHeight="1" x14ac:dyDescent="0.3">
      <c r="A59" s="48" t="s">
        <v>143</v>
      </c>
      <c r="B59" s="49"/>
      <c r="C59" s="49"/>
      <c r="D59" s="49"/>
      <c r="E59" s="49"/>
      <c r="F59" s="49"/>
      <c r="G59" s="50"/>
      <c r="H59" s="12">
        <v>301</v>
      </c>
      <c r="I59" s="12" t="s">
        <v>9</v>
      </c>
      <c r="J59" s="12">
        <v>11</v>
      </c>
      <c r="K59" s="13" t="s">
        <v>142</v>
      </c>
      <c r="L59" s="12"/>
      <c r="M59" s="12"/>
      <c r="N59" s="12">
        <f>SUM(N60)</f>
        <v>20</v>
      </c>
      <c r="O59" s="12">
        <f t="shared" si="26"/>
        <v>20</v>
      </c>
      <c r="P59" s="12">
        <f t="shared" si="26"/>
        <v>20</v>
      </c>
    </row>
    <row r="60" spans="1:16" ht="69.75" customHeight="1" x14ac:dyDescent="0.3">
      <c r="A60" s="48" t="s">
        <v>30</v>
      </c>
      <c r="B60" s="49"/>
      <c r="C60" s="49"/>
      <c r="D60" s="49"/>
      <c r="E60" s="49"/>
      <c r="F60" s="49"/>
      <c r="G60" s="50"/>
      <c r="H60" s="12">
        <v>301</v>
      </c>
      <c r="I60" s="12" t="s">
        <v>9</v>
      </c>
      <c r="J60" s="12">
        <v>11</v>
      </c>
      <c r="K60" s="13" t="s">
        <v>142</v>
      </c>
      <c r="L60" s="12">
        <v>800</v>
      </c>
      <c r="M60" s="12"/>
      <c r="N60" s="12">
        <f>SUM(N61)</f>
        <v>20</v>
      </c>
      <c r="O60" s="12">
        <f t="shared" si="26"/>
        <v>20</v>
      </c>
      <c r="P60" s="12">
        <f t="shared" si="26"/>
        <v>20</v>
      </c>
    </row>
    <row r="61" spans="1:16" ht="37.5" customHeight="1" x14ac:dyDescent="0.3">
      <c r="A61" s="48" t="s">
        <v>64</v>
      </c>
      <c r="B61" s="49"/>
      <c r="C61" s="49"/>
      <c r="D61" s="49"/>
      <c r="E61" s="49"/>
      <c r="F61" s="49"/>
      <c r="G61" s="50"/>
      <c r="H61" s="12">
        <v>301</v>
      </c>
      <c r="I61" s="12" t="s">
        <v>9</v>
      </c>
      <c r="J61" s="12">
        <v>11</v>
      </c>
      <c r="K61" s="13" t="s">
        <v>142</v>
      </c>
      <c r="L61" s="12">
        <v>870</v>
      </c>
      <c r="M61" s="12"/>
      <c r="N61" s="12">
        <f>SUM(N62)</f>
        <v>20</v>
      </c>
      <c r="O61" s="12">
        <f t="shared" si="26"/>
        <v>20</v>
      </c>
      <c r="P61" s="12">
        <f t="shared" si="26"/>
        <v>20</v>
      </c>
    </row>
    <row r="62" spans="1:16" ht="45" customHeight="1" x14ac:dyDescent="0.3">
      <c r="A62" s="51" t="s">
        <v>119</v>
      </c>
      <c r="B62" s="52"/>
      <c r="C62" s="52"/>
      <c r="D62" s="52"/>
      <c r="E62" s="52"/>
      <c r="F62" s="52"/>
      <c r="G62" s="63"/>
      <c r="H62" s="12">
        <v>301</v>
      </c>
      <c r="I62" s="12" t="s">
        <v>9</v>
      </c>
      <c r="J62" s="12">
        <v>11</v>
      </c>
      <c r="K62" s="13" t="s">
        <v>142</v>
      </c>
      <c r="L62" s="12">
        <v>870</v>
      </c>
      <c r="M62" s="12">
        <v>200</v>
      </c>
      <c r="N62" s="12">
        <v>20</v>
      </c>
      <c r="O62" s="12">
        <v>20</v>
      </c>
      <c r="P62" s="12">
        <v>20</v>
      </c>
    </row>
    <row r="63" spans="1:16" ht="27.75" customHeight="1" x14ac:dyDescent="0.3">
      <c r="A63" s="45" t="s">
        <v>31</v>
      </c>
      <c r="B63" s="46"/>
      <c r="C63" s="46"/>
      <c r="D63" s="46"/>
      <c r="E63" s="46"/>
      <c r="F63" s="46"/>
      <c r="G63" s="47"/>
      <c r="H63" s="9">
        <v>301</v>
      </c>
      <c r="I63" s="10" t="s">
        <v>29</v>
      </c>
      <c r="J63" s="11" t="s">
        <v>28</v>
      </c>
      <c r="K63" s="4"/>
      <c r="L63" s="9"/>
      <c r="M63" s="9"/>
      <c r="N63" s="9">
        <f>SUM(N65)</f>
        <v>243.3</v>
      </c>
      <c r="O63" s="9">
        <f t="shared" ref="O63:P63" si="27">SUM(O65)</f>
        <v>251</v>
      </c>
      <c r="P63" s="9">
        <f t="shared" si="27"/>
        <v>259.39999999999998</v>
      </c>
    </row>
    <row r="64" spans="1:16" ht="43.5" customHeight="1" x14ac:dyDescent="0.3">
      <c r="A64" s="42" t="s">
        <v>124</v>
      </c>
      <c r="B64" s="43"/>
      <c r="C64" s="43"/>
      <c r="D64" s="43"/>
      <c r="E64" s="43"/>
      <c r="F64" s="43"/>
      <c r="G64" s="44"/>
      <c r="H64" s="12">
        <v>301</v>
      </c>
      <c r="I64" s="18" t="s">
        <v>29</v>
      </c>
      <c r="J64" s="18" t="s">
        <v>28</v>
      </c>
      <c r="K64" s="31">
        <v>99</v>
      </c>
      <c r="L64" s="12"/>
      <c r="M64" s="12"/>
      <c r="N64" s="12">
        <f t="shared" ref="N64:P66" si="28">SUM(N65)</f>
        <v>243.3</v>
      </c>
      <c r="O64" s="12">
        <f t="shared" si="28"/>
        <v>251</v>
      </c>
      <c r="P64" s="12">
        <f t="shared" si="28"/>
        <v>259.39999999999998</v>
      </c>
    </row>
    <row r="65" spans="1:16" ht="43.5" customHeight="1" x14ac:dyDescent="0.3">
      <c r="A65" s="42" t="s">
        <v>17</v>
      </c>
      <c r="B65" s="43"/>
      <c r="C65" s="43"/>
      <c r="D65" s="43"/>
      <c r="E65" s="43"/>
      <c r="F65" s="43"/>
      <c r="G65" s="44"/>
      <c r="H65" s="12">
        <v>301</v>
      </c>
      <c r="I65" s="18" t="s">
        <v>29</v>
      </c>
      <c r="J65" s="18" t="s">
        <v>28</v>
      </c>
      <c r="K65" s="13" t="s">
        <v>22</v>
      </c>
      <c r="L65" s="12"/>
      <c r="M65" s="12"/>
      <c r="N65" s="12">
        <f t="shared" si="28"/>
        <v>243.3</v>
      </c>
      <c r="O65" s="12">
        <f t="shared" si="28"/>
        <v>251</v>
      </c>
      <c r="P65" s="12">
        <f t="shared" si="28"/>
        <v>259.39999999999998</v>
      </c>
    </row>
    <row r="66" spans="1:16" ht="40.5" customHeight="1" x14ac:dyDescent="0.3">
      <c r="A66" s="15" t="s">
        <v>13</v>
      </c>
      <c r="B66" s="16"/>
      <c r="C66" s="16"/>
      <c r="D66" s="16"/>
      <c r="E66" s="16"/>
      <c r="F66" s="16"/>
      <c r="G66" s="17"/>
      <c r="H66" s="12">
        <v>301</v>
      </c>
      <c r="I66" s="18" t="s">
        <v>29</v>
      </c>
      <c r="J66" s="18" t="s">
        <v>28</v>
      </c>
      <c r="K66" s="13" t="s">
        <v>23</v>
      </c>
      <c r="L66" s="12"/>
      <c r="M66" s="12"/>
      <c r="N66" s="12">
        <f t="shared" si="28"/>
        <v>243.3</v>
      </c>
      <c r="O66" s="12">
        <f t="shared" si="28"/>
        <v>251</v>
      </c>
      <c r="P66" s="12">
        <f t="shared" si="28"/>
        <v>259.39999999999998</v>
      </c>
    </row>
    <row r="67" spans="1:16" ht="104.25" customHeight="1" x14ac:dyDescent="0.3">
      <c r="A67" s="48" t="s">
        <v>33</v>
      </c>
      <c r="B67" s="49"/>
      <c r="C67" s="49"/>
      <c r="D67" s="49"/>
      <c r="E67" s="49"/>
      <c r="F67" s="49"/>
      <c r="G67" s="50"/>
      <c r="H67" s="12">
        <v>301</v>
      </c>
      <c r="I67" s="18" t="s">
        <v>29</v>
      </c>
      <c r="J67" s="18" t="s">
        <v>28</v>
      </c>
      <c r="K67" s="13" t="s">
        <v>32</v>
      </c>
      <c r="L67" s="12"/>
      <c r="M67" s="12"/>
      <c r="N67" s="12">
        <f>SUM(N69+N75)</f>
        <v>243.3</v>
      </c>
      <c r="O67" s="12">
        <f t="shared" ref="O67:P67" si="29">SUM(O69+O75)</f>
        <v>251</v>
      </c>
      <c r="P67" s="12">
        <f t="shared" si="29"/>
        <v>259.39999999999998</v>
      </c>
    </row>
    <row r="68" spans="1:16" ht="150" customHeight="1" x14ac:dyDescent="0.3">
      <c r="A68" s="42" t="s">
        <v>99</v>
      </c>
      <c r="B68" s="43"/>
      <c r="C68" s="43"/>
      <c r="D68" s="43"/>
      <c r="E68" s="43"/>
      <c r="F68" s="43"/>
      <c r="G68" s="44"/>
      <c r="H68" s="12">
        <v>301</v>
      </c>
      <c r="I68" s="18" t="s">
        <v>29</v>
      </c>
      <c r="J68" s="18" t="s">
        <v>28</v>
      </c>
      <c r="K68" s="13" t="s">
        <v>32</v>
      </c>
      <c r="L68" s="12">
        <v>100</v>
      </c>
      <c r="M68" s="12"/>
      <c r="N68" s="12"/>
      <c r="O68" s="12"/>
      <c r="P68" s="12"/>
    </row>
    <row r="69" spans="1:16" ht="72.75" customHeight="1" x14ac:dyDescent="0.3">
      <c r="A69" s="42" t="s">
        <v>80</v>
      </c>
      <c r="B69" s="43"/>
      <c r="C69" s="43"/>
      <c r="D69" s="43"/>
      <c r="E69" s="43"/>
      <c r="F69" s="43"/>
      <c r="G69" s="44"/>
      <c r="H69" s="12">
        <v>301</v>
      </c>
      <c r="I69" s="12" t="s">
        <v>29</v>
      </c>
      <c r="J69" s="12" t="s">
        <v>28</v>
      </c>
      <c r="K69" s="14" t="s">
        <v>32</v>
      </c>
      <c r="L69" s="12">
        <v>120</v>
      </c>
      <c r="M69" s="12"/>
      <c r="N69" s="12">
        <f>SUM(N70+N72)</f>
        <v>232</v>
      </c>
      <c r="O69" s="12">
        <f t="shared" ref="O69:P69" si="30">SUM(O70+O72)</f>
        <v>232</v>
      </c>
      <c r="P69" s="12">
        <f t="shared" si="30"/>
        <v>232</v>
      </c>
    </row>
    <row r="70" spans="1:16" ht="54.75" customHeight="1" x14ac:dyDescent="0.3">
      <c r="A70" s="42" t="s">
        <v>81</v>
      </c>
      <c r="B70" s="43"/>
      <c r="C70" s="43"/>
      <c r="D70" s="43"/>
      <c r="E70" s="43"/>
      <c r="F70" s="43"/>
      <c r="G70" s="44"/>
      <c r="H70" s="12">
        <v>301</v>
      </c>
      <c r="I70" s="12" t="s">
        <v>29</v>
      </c>
      <c r="J70" s="12" t="s">
        <v>28</v>
      </c>
      <c r="K70" s="14" t="s">
        <v>32</v>
      </c>
      <c r="L70" s="12">
        <v>121</v>
      </c>
      <c r="M70" s="12"/>
      <c r="N70" s="12">
        <f>SUM(N71)</f>
        <v>178.2</v>
      </c>
      <c r="O70" s="12">
        <f t="shared" ref="O70:P70" si="31">SUM(O71)</f>
        <v>178.2</v>
      </c>
      <c r="P70" s="12">
        <f t="shared" si="31"/>
        <v>178.2</v>
      </c>
    </row>
    <row r="71" spans="1:16" ht="54.75" customHeight="1" x14ac:dyDescent="0.3">
      <c r="A71" s="42" t="s">
        <v>104</v>
      </c>
      <c r="B71" s="43"/>
      <c r="C71" s="43"/>
      <c r="D71" s="43"/>
      <c r="E71" s="43"/>
      <c r="F71" s="43"/>
      <c r="G71" s="44"/>
      <c r="H71" s="12">
        <v>301</v>
      </c>
      <c r="I71" s="12" t="s">
        <v>29</v>
      </c>
      <c r="J71" s="12" t="s">
        <v>28</v>
      </c>
      <c r="K71" s="14" t="s">
        <v>32</v>
      </c>
      <c r="L71" s="12">
        <v>121</v>
      </c>
      <c r="M71" s="12">
        <v>211</v>
      </c>
      <c r="N71" s="12">
        <v>178.2</v>
      </c>
      <c r="O71" s="12">
        <v>178.2</v>
      </c>
      <c r="P71" s="12">
        <v>178.2</v>
      </c>
    </row>
    <row r="72" spans="1:16" ht="126" customHeight="1" x14ac:dyDescent="0.3">
      <c r="A72" s="42" t="s">
        <v>77</v>
      </c>
      <c r="B72" s="43"/>
      <c r="C72" s="43"/>
      <c r="D72" s="43"/>
      <c r="E72" s="43"/>
      <c r="F72" s="43"/>
      <c r="G72" s="44"/>
      <c r="H72" s="12">
        <v>301</v>
      </c>
      <c r="I72" s="12" t="s">
        <v>29</v>
      </c>
      <c r="J72" s="12" t="s">
        <v>28</v>
      </c>
      <c r="K72" s="14" t="s">
        <v>32</v>
      </c>
      <c r="L72" s="12">
        <v>129</v>
      </c>
      <c r="M72" s="12"/>
      <c r="N72" s="12">
        <f>SUM(N73)</f>
        <v>53.8</v>
      </c>
      <c r="O72" s="12">
        <f t="shared" ref="O72:P72" si="32">SUM(O73)</f>
        <v>53.8</v>
      </c>
      <c r="P72" s="12">
        <f t="shared" si="32"/>
        <v>53.8</v>
      </c>
    </row>
    <row r="73" spans="1:16" ht="70.5" customHeight="1" x14ac:dyDescent="0.3">
      <c r="A73" s="42" t="s">
        <v>107</v>
      </c>
      <c r="B73" s="43"/>
      <c r="C73" s="43"/>
      <c r="D73" s="43"/>
      <c r="E73" s="43"/>
      <c r="F73" s="43"/>
      <c r="G73" s="44"/>
      <c r="H73" s="12">
        <v>301</v>
      </c>
      <c r="I73" s="12" t="s">
        <v>29</v>
      </c>
      <c r="J73" s="12" t="s">
        <v>28</v>
      </c>
      <c r="K73" s="14" t="s">
        <v>32</v>
      </c>
      <c r="L73" s="12">
        <v>129</v>
      </c>
      <c r="M73" s="12">
        <v>213</v>
      </c>
      <c r="N73" s="12">
        <v>53.8</v>
      </c>
      <c r="O73" s="12">
        <v>53.8</v>
      </c>
      <c r="P73" s="12">
        <v>53.8</v>
      </c>
    </row>
    <row r="74" spans="1:16" ht="60.75" customHeight="1" x14ac:dyDescent="0.3">
      <c r="A74" s="42" t="s">
        <v>100</v>
      </c>
      <c r="B74" s="43"/>
      <c r="C74" s="43"/>
      <c r="D74" s="43"/>
      <c r="E74" s="43"/>
      <c r="F74" s="43"/>
      <c r="G74" s="44"/>
      <c r="H74" s="12">
        <v>301</v>
      </c>
      <c r="I74" s="12" t="s">
        <v>29</v>
      </c>
      <c r="J74" s="12" t="s">
        <v>28</v>
      </c>
      <c r="K74" s="13" t="s">
        <v>32</v>
      </c>
      <c r="L74" s="12">
        <v>200</v>
      </c>
      <c r="M74" s="12"/>
      <c r="N74" s="12">
        <f>SUM(N75)</f>
        <v>11.3</v>
      </c>
      <c r="O74" s="12">
        <f t="shared" ref="O74:P75" si="33">SUM(O75)</f>
        <v>19</v>
      </c>
      <c r="P74" s="12">
        <f t="shared" si="33"/>
        <v>27.400000000000002</v>
      </c>
    </row>
    <row r="75" spans="1:16" ht="56.25" customHeight="1" x14ac:dyDescent="0.3">
      <c r="A75" s="39" t="s">
        <v>120</v>
      </c>
      <c r="B75" s="40"/>
      <c r="C75" s="40"/>
      <c r="D75" s="40"/>
      <c r="E75" s="40"/>
      <c r="F75" s="40"/>
      <c r="G75" s="41"/>
      <c r="H75" s="12">
        <v>301</v>
      </c>
      <c r="I75" s="12" t="s">
        <v>29</v>
      </c>
      <c r="J75" s="12" t="s">
        <v>28</v>
      </c>
      <c r="K75" s="13" t="s">
        <v>32</v>
      </c>
      <c r="L75" s="12">
        <v>240</v>
      </c>
      <c r="M75" s="12"/>
      <c r="N75" s="12">
        <f>SUM(N76)</f>
        <v>11.3</v>
      </c>
      <c r="O75" s="12">
        <f t="shared" si="33"/>
        <v>19</v>
      </c>
      <c r="P75" s="12">
        <f t="shared" si="33"/>
        <v>27.400000000000002</v>
      </c>
    </row>
    <row r="76" spans="1:16" ht="57.75" customHeight="1" x14ac:dyDescent="0.3">
      <c r="A76" s="39" t="s">
        <v>121</v>
      </c>
      <c r="B76" s="40"/>
      <c r="C76" s="40"/>
      <c r="D76" s="40"/>
      <c r="E76" s="40"/>
      <c r="F76" s="40"/>
      <c r="G76" s="41"/>
      <c r="H76" s="12">
        <v>301</v>
      </c>
      <c r="I76" s="12" t="s">
        <v>29</v>
      </c>
      <c r="J76" s="12" t="s">
        <v>28</v>
      </c>
      <c r="K76" s="13" t="s">
        <v>32</v>
      </c>
      <c r="L76" s="12">
        <v>244</v>
      </c>
      <c r="M76" s="12"/>
      <c r="N76" s="12">
        <f>SUM(N77:N77)</f>
        <v>11.3</v>
      </c>
      <c r="O76" s="12">
        <f t="shared" ref="O76:P76" si="34">SUM(O77:O77)</f>
        <v>19</v>
      </c>
      <c r="P76" s="12">
        <f t="shared" si="34"/>
        <v>27.400000000000002</v>
      </c>
    </row>
    <row r="77" spans="1:16" ht="46.5" customHeight="1" x14ac:dyDescent="0.3">
      <c r="A77" s="42" t="s">
        <v>70</v>
      </c>
      <c r="B77" s="43"/>
      <c r="C77" s="43"/>
      <c r="D77" s="43"/>
      <c r="E77" s="43"/>
      <c r="F77" s="43"/>
      <c r="G77" s="44"/>
      <c r="H77" s="12">
        <v>301</v>
      </c>
      <c r="I77" s="12" t="s">
        <v>29</v>
      </c>
      <c r="J77" s="12" t="s">
        <v>28</v>
      </c>
      <c r="K77" s="13" t="s">
        <v>32</v>
      </c>
      <c r="L77" s="12">
        <v>244</v>
      </c>
      <c r="M77" s="12">
        <v>340</v>
      </c>
      <c r="N77" s="12">
        <f>SUM(N78)</f>
        <v>11.3</v>
      </c>
      <c r="O77" s="12">
        <f t="shared" ref="O77:P77" si="35">SUM(O78)</f>
        <v>19</v>
      </c>
      <c r="P77" s="12">
        <f t="shared" si="35"/>
        <v>27.400000000000002</v>
      </c>
    </row>
    <row r="78" spans="1:16" ht="50.25" customHeight="1" x14ac:dyDescent="0.3">
      <c r="A78" s="42" t="s">
        <v>87</v>
      </c>
      <c r="B78" s="43"/>
      <c r="C78" s="43"/>
      <c r="D78" s="43"/>
      <c r="E78" s="43"/>
      <c r="F78" s="43"/>
      <c r="G78" s="44"/>
      <c r="H78" s="12">
        <v>301</v>
      </c>
      <c r="I78" s="12" t="s">
        <v>29</v>
      </c>
      <c r="J78" s="12" t="s">
        <v>28</v>
      </c>
      <c r="K78" s="13" t="s">
        <v>32</v>
      </c>
      <c r="L78" s="12">
        <v>244</v>
      </c>
      <c r="M78" s="12">
        <v>346</v>
      </c>
      <c r="N78" s="12">
        <v>11.3</v>
      </c>
      <c r="O78" s="12">
        <f>11.3+7.7</f>
        <v>19</v>
      </c>
      <c r="P78" s="12">
        <f>11.3+16.1</f>
        <v>27.400000000000002</v>
      </c>
    </row>
    <row r="79" spans="1:16" ht="41.25" customHeight="1" x14ac:dyDescent="0.3">
      <c r="A79" s="45" t="s">
        <v>27</v>
      </c>
      <c r="B79" s="46"/>
      <c r="C79" s="46"/>
      <c r="D79" s="46"/>
      <c r="E79" s="46"/>
      <c r="F79" s="46"/>
      <c r="G79" s="47"/>
      <c r="H79" s="9">
        <v>301</v>
      </c>
      <c r="I79" s="10" t="s">
        <v>28</v>
      </c>
      <c r="J79" s="11"/>
      <c r="K79" s="4"/>
      <c r="L79" s="9"/>
      <c r="M79" s="9"/>
      <c r="N79" s="9">
        <f>SUM(N80+N93)</f>
        <v>19</v>
      </c>
      <c r="O79" s="9">
        <f t="shared" ref="O79:P79" si="36">SUM(O80+O93)</f>
        <v>19</v>
      </c>
      <c r="P79" s="9">
        <f t="shared" si="36"/>
        <v>19</v>
      </c>
    </row>
    <row r="80" spans="1:16" ht="66" customHeight="1" x14ac:dyDescent="0.3">
      <c r="A80" s="45" t="s">
        <v>92</v>
      </c>
      <c r="B80" s="46"/>
      <c r="C80" s="46"/>
      <c r="D80" s="46"/>
      <c r="E80" s="46"/>
      <c r="F80" s="46"/>
      <c r="G80" s="47"/>
      <c r="H80" s="9">
        <v>301</v>
      </c>
      <c r="I80" s="11" t="s">
        <v>28</v>
      </c>
      <c r="J80" s="11" t="s">
        <v>72</v>
      </c>
      <c r="K80" s="4"/>
      <c r="L80" s="9"/>
      <c r="M80" s="9"/>
      <c r="N80" s="9">
        <f>SUM(N81+N87)</f>
        <v>9</v>
      </c>
      <c r="O80" s="9">
        <f t="shared" ref="O80:P80" si="37">SUM(O81+O87)</f>
        <v>9</v>
      </c>
      <c r="P80" s="9">
        <f t="shared" si="37"/>
        <v>9</v>
      </c>
    </row>
    <row r="81" spans="1:16" ht="95.25" customHeight="1" x14ac:dyDescent="0.3">
      <c r="A81" s="51" t="s">
        <v>122</v>
      </c>
      <c r="B81" s="52"/>
      <c r="C81" s="52"/>
      <c r="D81" s="52"/>
      <c r="E81" s="16"/>
      <c r="F81" s="16"/>
      <c r="G81" s="17"/>
      <c r="H81" s="12">
        <v>301</v>
      </c>
      <c r="I81" s="18" t="s">
        <v>28</v>
      </c>
      <c r="J81" s="18" t="s">
        <v>72</v>
      </c>
      <c r="K81" s="13" t="s">
        <v>9</v>
      </c>
      <c r="L81" s="12"/>
      <c r="M81" s="12"/>
      <c r="N81" s="12">
        <f>SUM(N83)</f>
        <v>3</v>
      </c>
      <c r="O81" s="12">
        <f t="shared" ref="O81:P81" si="38">SUM(O83)</f>
        <v>3</v>
      </c>
      <c r="P81" s="12">
        <f t="shared" si="38"/>
        <v>3</v>
      </c>
    </row>
    <row r="82" spans="1:16" ht="190.5" customHeight="1" x14ac:dyDescent="0.3">
      <c r="A82" s="48" t="s">
        <v>125</v>
      </c>
      <c r="B82" s="49"/>
      <c r="C82" s="49"/>
      <c r="D82" s="49"/>
      <c r="E82" s="49"/>
      <c r="F82" s="49"/>
      <c r="G82" s="50"/>
      <c r="H82" s="12">
        <v>301</v>
      </c>
      <c r="I82" s="18" t="s">
        <v>28</v>
      </c>
      <c r="J82" s="18" t="s">
        <v>72</v>
      </c>
      <c r="K82" s="13" t="s">
        <v>144</v>
      </c>
      <c r="L82" s="12"/>
      <c r="M82" s="12"/>
      <c r="N82" s="12">
        <f t="shared" ref="N82:P83" si="39">SUM(N83)</f>
        <v>3</v>
      </c>
      <c r="O82" s="12">
        <f t="shared" si="39"/>
        <v>3</v>
      </c>
      <c r="P82" s="12">
        <f t="shared" si="39"/>
        <v>3</v>
      </c>
    </row>
    <row r="83" spans="1:16" ht="69" customHeight="1" x14ac:dyDescent="0.3">
      <c r="A83" s="48" t="s">
        <v>140</v>
      </c>
      <c r="B83" s="49"/>
      <c r="C83" s="49"/>
      <c r="D83" s="49"/>
      <c r="E83" s="49"/>
      <c r="F83" s="49"/>
      <c r="G83" s="50"/>
      <c r="H83" s="12">
        <v>301</v>
      </c>
      <c r="I83" s="18" t="s">
        <v>28</v>
      </c>
      <c r="J83" s="18" t="s">
        <v>72</v>
      </c>
      <c r="K83" s="13" t="s">
        <v>144</v>
      </c>
      <c r="L83" s="12">
        <v>200</v>
      </c>
      <c r="M83" s="12"/>
      <c r="N83" s="12">
        <f t="shared" si="39"/>
        <v>3</v>
      </c>
      <c r="O83" s="12">
        <f t="shared" si="39"/>
        <v>3</v>
      </c>
      <c r="P83" s="12">
        <f t="shared" si="39"/>
        <v>3</v>
      </c>
    </row>
    <row r="84" spans="1:16" ht="60.75" customHeight="1" x14ac:dyDescent="0.3">
      <c r="A84" s="42" t="s">
        <v>120</v>
      </c>
      <c r="B84" s="43"/>
      <c r="C84" s="43"/>
      <c r="D84" s="43"/>
      <c r="E84" s="43"/>
      <c r="F84" s="43"/>
      <c r="G84" s="44"/>
      <c r="H84" s="12">
        <v>301</v>
      </c>
      <c r="I84" s="12" t="s">
        <v>28</v>
      </c>
      <c r="J84" s="12">
        <v>14</v>
      </c>
      <c r="K84" s="13" t="s">
        <v>144</v>
      </c>
      <c r="L84" s="12">
        <v>240</v>
      </c>
      <c r="M84" s="12"/>
      <c r="N84" s="12">
        <f>SUM(N86)</f>
        <v>3</v>
      </c>
      <c r="O84" s="12">
        <f t="shared" ref="O84:P84" si="40">SUM(O86)</f>
        <v>3</v>
      </c>
      <c r="P84" s="12">
        <f t="shared" si="40"/>
        <v>3</v>
      </c>
    </row>
    <row r="85" spans="1:16" ht="55.5" customHeight="1" x14ac:dyDescent="0.3">
      <c r="A85" s="42" t="s">
        <v>121</v>
      </c>
      <c r="B85" s="43"/>
      <c r="C85" s="43"/>
      <c r="D85" s="43"/>
      <c r="E85" s="43"/>
      <c r="F85" s="43"/>
      <c r="G85" s="44"/>
      <c r="H85" s="12">
        <v>301</v>
      </c>
      <c r="I85" s="12" t="s">
        <v>28</v>
      </c>
      <c r="J85" s="12">
        <v>14</v>
      </c>
      <c r="K85" s="13" t="s">
        <v>144</v>
      </c>
      <c r="L85" s="12">
        <v>244</v>
      </c>
      <c r="M85" s="12"/>
      <c r="N85" s="12">
        <f>SUM(N86)</f>
        <v>3</v>
      </c>
      <c r="O85" s="12">
        <f t="shared" ref="O85:P85" si="41">SUM(O86)</f>
        <v>3</v>
      </c>
      <c r="P85" s="12">
        <f t="shared" si="41"/>
        <v>3</v>
      </c>
    </row>
    <row r="86" spans="1:16" ht="42.75" customHeight="1" x14ac:dyDescent="0.3">
      <c r="A86" s="42" t="s">
        <v>117</v>
      </c>
      <c r="B86" s="43"/>
      <c r="C86" s="43"/>
      <c r="D86" s="43"/>
      <c r="E86" s="43"/>
      <c r="F86" s="43"/>
      <c r="G86" s="44"/>
      <c r="H86" s="12">
        <v>301</v>
      </c>
      <c r="I86" s="12" t="s">
        <v>28</v>
      </c>
      <c r="J86" s="12">
        <v>14</v>
      </c>
      <c r="K86" s="13" t="s">
        <v>144</v>
      </c>
      <c r="L86" s="12">
        <v>244</v>
      </c>
      <c r="M86" s="12">
        <v>226</v>
      </c>
      <c r="N86" s="12">
        <f>15-12</f>
        <v>3</v>
      </c>
      <c r="O86" s="12">
        <f t="shared" ref="O86:P86" si="42">15-12</f>
        <v>3</v>
      </c>
      <c r="P86" s="12">
        <f t="shared" si="42"/>
        <v>3</v>
      </c>
    </row>
    <row r="87" spans="1:16" s="22" customFormat="1" ht="87.75" customHeight="1" x14ac:dyDescent="0.3">
      <c r="A87" s="45" t="s">
        <v>93</v>
      </c>
      <c r="B87" s="46"/>
      <c r="C87" s="46"/>
      <c r="D87" s="46"/>
      <c r="E87" s="46"/>
      <c r="F87" s="46"/>
      <c r="G87" s="47"/>
      <c r="H87" s="9">
        <v>301</v>
      </c>
      <c r="I87" s="11" t="s">
        <v>28</v>
      </c>
      <c r="J87" s="11" t="s">
        <v>72</v>
      </c>
      <c r="K87" s="33" t="s">
        <v>29</v>
      </c>
      <c r="L87" s="9"/>
      <c r="M87" s="9"/>
      <c r="N87" s="9">
        <f>SUM(N89)</f>
        <v>6</v>
      </c>
      <c r="O87" s="9">
        <f t="shared" ref="O87:P87" si="43">SUM(O89)</f>
        <v>6</v>
      </c>
      <c r="P87" s="9">
        <f t="shared" si="43"/>
        <v>6</v>
      </c>
    </row>
    <row r="88" spans="1:16" ht="123" customHeight="1" x14ac:dyDescent="0.3">
      <c r="A88" s="42" t="s">
        <v>126</v>
      </c>
      <c r="B88" s="43"/>
      <c r="C88" s="43"/>
      <c r="D88" s="43"/>
      <c r="E88" s="43"/>
      <c r="F88" s="43"/>
      <c r="G88" s="44"/>
      <c r="H88" s="12">
        <v>301</v>
      </c>
      <c r="I88" s="12" t="s">
        <v>28</v>
      </c>
      <c r="J88" s="12" t="s">
        <v>72</v>
      </c>
      <c r="K88" s="13" t="s">
        <v>145</v>
      </c>
      <c r="L88" s="12"/>
      <c r="M88" s="12"/>
      <c r="N88" s="12">
        <f t="shared" ref="N88:P89" si="44">SUM(N89)</f>
        <v>6</v>
      </c>
      <c r="O88" s="12">
        <f t="shared" si="44"/>
        <v>6</v>
      </c>
      <c r="P88" s="12">
        <f t="shared" si="44"/>
        <v>6</v>
      </c>
    </row>
    <row r="89" spans="1:16" ht="84" customHeight="1" x14ac:dyDescent="0.3">
      <c r="A89" s="42" t="s">
        <v>140</v>
      </c>
      <c r="B89" s="43"/>
      <c r="C89" s="43"/>
      <c r="D89" s="43"/>
      <c r="E89" s="43"/>
      <c r="F89" s="43"/>
      <c r="G89" s="44"/>
      <c r="H89" s="12">
        <v>301</v>
      </c>
      <c r="I89" s="12" t="s">
        <v>28</v>
      </c>
      <c r="J89" s="12" t="s">
        <v>72</v>
      </c>
      <c r="K89" s="13" t="s">
        <v>145</v>
      </c>
      <c r="L89" s="12">
        <v>200</v>
      </c>
      <c r="M89" s="12"/>
      <c r="N89" s="12">
        <f t="shared" si="44"/>
        <v>6</v>
      </c>
      <c r="O89" s="12">
        <f t="shared" si="44"/>
        <v>6</v>
      </c>
      <c r="P89" s="12">
        <f t="shared" si="44"/>
        <v>6</v>
      </c>
    </row>
    <row r="90" spans="1:16" ht="55.5" customHeight="1" x14ac:dyDescent="0.3">
      <c r="A90" s="42" t="s">
        <v>120</v>
      </c>
      <c r="B90" s="43"/>
      <c r="C90" s="43"/>
      <c r="D90" s="43"/>
      <c r="E90" s="43"/>
      <c r="F90" s="43"/>
      <c r="G90" s="44"/>
      <c r="H90" s="12">
        <v>301</v>
      </c>
      <c r="I90" s="12" t="s">
        <v>28</v>
      </c>
      <c r="J90" s="12">
        <v>14</v>
      </c>
      <c r="K90" s="13" t="s">
        <v>145</v>
      </c>
      <c r="L90" s="12">
        <v>240</v>
      </c>
      <c r="M90" s="12"/>
      <c r="N90" s="12">
        <f>SUM(N92)</f>
        <v>6</v>
      </c>
      <c r="O90" s="12">
        <f t="shared" ref="O90:P90" si="45">SUM(O92)</f>
        <v>6</v>
      </c>
      <c r="P90" s="12">
        <f t="shared" si="45"/>
        <v>6</v>
      </c>
    </row>
    <row r="91" spans="1:16" ht="53.25" customHeight="1" x14ac:dyDescent="0.3">
      <c r="A91" s="42" t="s">
        <v>121</v>
      </c>
      <c r="B91" s="43"/>
      <c r="C91" s="43"/>
      <c r="D91" s="43"/>
      <c r="E91" s="43"/>
      <c r="F91" s="43"/>
      <c r="G91" s="44"/>
      <c r="H91" s="12">
        <v>301</v>
      </c>
      <c r="I91" s="12" t="s">
        <v>28</v>
      </c>
      <c r="J91" s="12">
        <v>14</v>
      </c>
      <c r="K91" s="13" t="s">
        <v>145</v>
      </c>
      <c r="L91" s="12">
        <v>244</v>
      </c>
      <c r="M91" s="12"/>
      <c r="N91" s="12">
        <f>SUM(N92)</f>
        <v>6</v>
      </c>
      <c r="O91" s="12">
        <f t="shared" ref="O91:P91" si="46">SUM(O92)</f>
        <v>6</v>
      </c>
      <c r="P91" s="12">
        <f t="shared" si="46"/>
        <v>6</v>
      </c>
    </row>
    <row r="92" spans="1:16" ht="37.5" customHeight="1" x14ac:dyDescent="0.3">
      <c r="A92" s="51" t="s">
        <v>117</v>
      </c>
      <c r="B92" s="52"/>
      <c r="C92" s="52"/>
      <c r="D92" s="52"/>
      <c r="E92" s="52"/>
      <c r="F92" s="52"/>
      <c r="G92" s="63"/>
      <c r="H92" s="12">
        <v>301</v>
      </c>
      <c r="I92" s="18" t="s">
        <v>28</v>
      </c>
      <c r="J92" s="18">
        <v>14</v>
      </c>
      <c r="K92" s="13" t="s">
        <v>145</v>
      </c>
      <c r="L92" s="12">
        <v>244</v>
      </c>
      <c r="M92" s="12">
        <v>226</v>
      </c>
      <c r="N92" s="12">
        <v>6</v>
      </c>
      <c r="O92" s="12">
        <v>6</v>
      </c>
      <c r="P92" s="12">
        <v>6</v>
      </c>
    </row>
    <row r="93" spans="1:16" s="22" customFormat="1" ht="62.25" customHeight="1" x14ac:dyDescent="0.3">
      <c r="A93" s="54" t="s">
        <v>36</v>
      </c>
      <c r="B93" s="55"/>
      <c r="C93" s="55"/>
      <c r="D93" s="55"/>
      <c r="E93" s="55"/>
      <c r="F93" s="55"/>
      <c r="G93" s="56"/>
      <c r="H93" s="9">
        <v>301</v>
      </c>
      <c r="I93" s="11" t="s">
        <v>28</v>
      </c>
      <c r="J93" s="11" t="s">
        <v>34</v>
      </c>
      <c r="K93" s="4"/>
      <c r="L93" s="9"/>
      <c r="M93" s="9"/>
      <c r="N93" s="9">
        <f>SUM(N95)</f>
        <v>10</v>
      </c>
      <c r="O93" s="9">
        <f t="shared" ref="O93:P93" si="47">SUM(O95)</f>
        <v>10</v>
      </c>
      <c r="P93" s="9">
        <f t="shared" si="47"/>
        <v>10</v>
      </c>
    </row>
    <row r="94" spans="1:16" ht="57.75" customHeight="1" x14ac:dyDescent="0.3">
      <c r="A94" s="48" t="s">
        <v>124</v>
      </c>
      <c r="B94" s="49"/>
      <c r="C94" s="49"/>
      <c r="D94" s="49"/>
      <c r="E94" s="16"/>
      <c r="F94" s="16"/>
      <c r="G94" s="17"/>
      <c r="H94" s="12">
        <v>301</v>
      </c>
      <c r="I94" s="18" t="s">
        <v>28</v>
      </c>
      <c r="J94" s="18" t="s">
        <v>34</v>
      </c>
      <c r="K94" s="31">
        <v>72</v>
      </c>
      <c r="L94" s="12"/>
      <c r="M94" s="12"/>
      <c r="N94" s="12">
        <f t="shared" ref="N94:P98" si="48">SUM(N95)</f>
        <v>10</v>
      </c>
      <c r="O94" s="12">
        <f t="shared" si="48"/>
        <v>10</v>
      </c>
      <c r="P94" s="12">
        <f t="shared" si="48"/>
        <v>10</v>
      </c>
    </row>
    <row r="95" spans="1:16" ht="57.75" customHeight="1" x14ac:dyDescent="0.3">
      <c r="A95" s="48" t="s">
        <v>16</v>
      </c>
      <c r="B95" s="49"/>
      <c r="C95" s="49"/>
      <c r="D95" s="49"/>
      <c r="E95" s="16"/>
      <c r="F95" s="16"/>
      <c r="G95" s="17"/>
      <c r="H95" s="12">
        <v>301</v>
      </c>
      <c r="I95" s="18" t="s">
        <v>28</v>
      </c>
      <c r="J95" s="18" t="s">
        <v>34</v>
      </c>
      <c r="K95" s="13" t="s">
        <v>19</v>
      </c>
      <c r="L95" s="12"/>
      <c r="M95" s="12"/>
      <c r="N95" s="12">
        <f t="shared" si="48"/>
        <v>10</v>
      </c>
      <c r="O95" s="12">
        <f t="shared" si="48"/>
        <v>10</v>
      </c>
      <c r="P95" s="12">
        <f t="shared" si="48"/>
        <v>10</v>
      </c>
    </row>
    <row r="96" spans="1:16" ht="39.75" customHeight="1" x14ac:dyDescent="0.3">
      <c r="A96" s="48" t="s">
        <v>13</v>
      </c>
      <c r="B96" s="49"/>
      <c r="C96" s="49"/>
      <c r="D96" s="49"/>
      <c r="E96" s="49"/>
      <c r="F96" s="49"/>
      <c r="G96" s="50"/>
      <c r="H96" s="12">
        <v>301</v>
      </c>
      <c r="I96" s="18" t="s">
        <v>28</v>
      </c>
      <c r="J96" s="18" t="s">
        <v>34</v>
      </c>
      <c r="K96" s="14" t="s">
        <v>20</v>
      </c>
      <c r="L96" s="12"/>
      <c r="M96" s="12"/>
      <c r="N96" s="12">
        <f t="shared" si="48"/>
        <v>10</v>
      </c>
      <c r="O96" s="12">
        <f t="shared" si="48"/>
        <v>10</v>
      </c>
      <c r="P96" s="12">
        <f t="shared" si="48"/>
        <v>10</v>
      </c>
    </row>
    <row r="97" spans="1:16" ht="49.5" customHeight="1" x14ac:dyDescent="0.3">
      <c r="A97" s="48" t="s">
        <v>147</v>
      </c>
      <c r="B97" s="49"/>
      <c r="C97" s="49"/>
      <c r="D97" s="49"/>
      <c r="E97" s="49"/>
      <c r="F97" s="49"/>
      <c r="G97" s="50"/>
      <c r="H97" s="12">
        <v>301</v>
      </c>
      <c r="I97" s="18" t="s">
        <v>28</v>
      </c>
      <c r="J97" s="18" t="s">
        <v>34</v>
      </c>
      <c r="K97" s="13" t="s">
        <v>146</v>
      </c>
      <c r="L97" s="12"/>
      <c r="M97" s="12"/>
      <c r="N97" s="12">
        <f t="shared" si="48"/>
        <v>10</v>
      </c>
      <c r="O97" s="12">
        <f t="shared" si="48"/>
        <v>10</v>
      </c>
      <c r="P97" s="12">
        <f t="shared" si="48"/>
        <v>10</v>
      </c>
    </row>
    <row r="98" spans="1:16" ht="64.5" customHeight="1" x14ac:dyDescent="0.3">
      <c r="A98" s="42" t="s">
        <v>100</v>
      </c>
      <c r="B98" s="43"/>
      <c r="C98" s="43"/>
      <c r="D98" s="43"/>
      <c r="E98" s="43"/>
      <c r="F98" s="43"/>
      <c r="G98" s="44"/>
      <c r="H98" s="12">
        <v>301</v>
      </c>
      <c r="I98" s="12" t="s">
        <v>28</v>
      </c>
      <c r="J98" s="12" t="s">
        <v>34</v>
      </c>
      <c r="K98" s="13" t="s">
        <v>146</v>
      </c>
      <c r="L98" s="12">
        <v>200</v>
      </c>
      <c r="M98" s="12"/>
      <c r="N98" s="12">
        <f t="shared" si="48"/>
        <v>10</v>
      </c>
      <c r="O98" s="12">
        <f t="shared" si="48"/>
        <v>10</v>
      </c>
      <c r="P98" s="12">
        <f t="shared" si="48"/>
        <v>10</v>
      </c>
    </row>
    <row r="99" spans="1:16" ht="56.25" customHeight="1" x14ac:dyDescent="0.3">
      <c r="A99" s="39" t="s">
        <v>120</v>
      </c>
      <c r="B99" s="40"/>
      <c r="C99" s="40"/>
      <c r="D99" s="40"/>
      <c r="E99" s="40"/>
      <c r="F99" s="40"/>
      <c r="G99" s="41"/>
      <c r="H99" s="12">
        <v>301</v>
      </c>
      <c r="I99" s="12" t="s">
        <v>28</v>
      </c>
      <c r="J99" s="12" t="s">
        <v>34</v>
      </c>
      <c r="K99" s="13" t="s">
        <v>146</v>
      </c>
      <c r="L99" s="12">
        <v>240</v>
      </c>
      <c r="M99" s="12"/>
      <c r="N99" s="12">
        <f>SUM(N101)</f>
        <v>10</v>
      </c>
      <c r="O99" s="12">
        <f t="shared" ref="O99:P99" si="49">SUM(O101)</f>
        <v>10</v>
      </c>
      <c r="P99" s="12">
        <f t="shared" si="49"/>
        <v>10</v>
      </c>
    </row>
    <row r="100" spans="1:16" ht="36.75" customHeight="1" x14ac:dyDescent="0.3">
      <c r="A100" s="42" t="s">
        <v>121</v>
      </c>
      <c r="B100" s="43"/>
      <c r="C100" s="43"/>
      <c r="D100" s="43"/>
      <c r="E100" s="43"/>
      <c r="F100" s="43"/>
      <c r="G100" s="44"/>
      <c r="H100" s="12">
        <v>301</v>
      </c>
      <c r="I100" s="12" t="s">
        <v>28</v>
      </c>
      <c r="J100" s="12" t="s">
        <v>34</v>
      </c>
      <c r="K100" s="13" t="s">
        <v>146</v>
      </c>
      <c r="L100" s="12">
        <v>244</v>
      </c>
      <c r="M100" s="12"/>
      <c r="N100" s="12">
        <f>SUM(N101)</f>
        <v>10</v>
      </c>
      <c r="O100" s="12">
        <f t="shared" ref="O100:P100" si="50">SUM(O101)</f>
        <v>10</v>
      </c>
      <c r="P100" s="12">
        <f t="shared" si="50"/>
        <v>10</v>
      </c>
    </row>
    <row r="101" spans="1:16" ht="47.25" customHeight="1" x14ac:dyDescent="0.3">
      <c r="A101" s="48" t="s">
        <v>117</v>
      </c>
      <c r="B101" s="49"/>
      <c r="C101" s="49"/>
      <c r="D101" s="49"/>
      <c r="E101" s="49"/>
      <c r="F101" s="49"/>
      <c r="G101" s="50"/>
      <c r="H101" s="12">
        <v>301</v>
      </c>
      <c r="I101" s="29" t="s">
        <v>28</v>
      </c>
      <c r="J101" s="18" t="s">
        <v>34</v>
      </c>
      <c r="K101" s="13" t="s">
        <v>146</v>
      </c>
      <c r="L101" s="12">
        <v>244</v>
      </c>
      <c r="M101" s="12">
        <v>226</v>
      </c>
      <c r="N101" s="12">
        <v>10</v>
      </c>
      <c r="O101" s="12">
        <v>10</v>
      </c>
      <c r="P101" s="12">
        <v>10</v>
      </c>
    </row>
    <row r="102" spans="1:16" ht="33" customHeight="1" x14ac:dyDescent="0.3">
      <c r="A102" s="45" t="s">
        <v>38</v>
      </c>
      <c r="B102" s="46"/>
      <c r="C102" s="46"/>
      <c r="D102" s="46"/>
      <c r="E102" s="46"/>
      <c r="F102" s="46"/>
      <c r="G102" s="47"/>
      <c r="H102" s="9">
        <v>301</v>
      </c>
      <c r="I102" s="10" t="s">
        <v>37</v>
      </c>
      <c r="J102" s="11"/>
      <c r="K102" s="4"/>
      <c r="L102" s="9"/>
      <c r="M102" s="9"/>
      <c r="N102" s="9">
        <f>SUM(N103+N120)</f>
        <v>2347.1999999999998</v>
      </c>
      <c r="O102" s="9">
        <f t="shared" ref="O102:P102" si="51">SUM(O103+O120)</f>
        <v>2347.1999999999998</v>
      </c>
      <c r="P102" s="9">
        <f t="shared" si="51"/>
        <v>2347.1999999999998</v>
      </c>
    </row>
    <row r="103" spans="1:16" ht="42.75" customHeight="1" x14ac:dyDescent="0.3">
      <c r="A103" s="45" t="s">
        <v>39</v>
      </c>
      <c r="B103" s="46"/>
      <c r="C103" s="46"/>
      <c r="D103" s="46"/>
      <c r="E103" s="46"/>
      <c r="F103" s="46"/>
      <c r="G103" s="47"/>
      <c r="H103" s="9">
        <v>301</v>
      </c>
      <c r="I103" s="11" t="s">
        <v>37</v>
      </c>
      <c r="J103" s="11" t="s">
        <v>29</v>
      </c>
      <c r="K103" s="4"/>
      <c r="L103" s="9"/>
      <c r="M103" s="9"/>
      <c r="N103" s="9">
        <f>SUM(N105)</f>
        <v>295</v>
      </c>
      <c r="O103" s="9">
        <f t="shared" ref="O103:P103" si="52">SUM(O105)</f>
        <v>295</v>
      </c>
      <c r="P103" s="9">
        <f t="shared" si="52"/>
        <v>295</v>
      </c>
    </row>
    <row r="104" spans="1:16" ht="61.5" customHeight="1" x14ac:dyDescent="0.3">
      <c r="A104" s="42" t="s">
        <v>124</v>
      </c>
      <c r="B104" s="43"/>
      <c r="C104" s="43"/>
      <c r="D104" s="43"/>
      <c r="E104" s="43"/>
      <c r="F104" s="43"/>
      <c r="G104" s="44"/>
      <c r="H104" s="12">
        <v>301</v>
      </c>
      <c r="I104" s="18" t="s">
        <v>37</v>
      </c>
      <c r="J104" s="18" t="s">
        <v>29</v>
      </c>
      <c r="K104" s="31">
        <v>72</v>
      </c>
      <c r="L104" s="12"/>
      <c r="M104" s="12"/>
      <c r="N104" s="12">
        <f t="shared" ref="N104:P109" si="53">SUM(N105)</f>
        <v>295</v>
      </c>
      <c r="O104" s="12">
        <f t="shared" si="53"/>
        <v>295</v>
      </c>
      <c r="P104" s="12">
        <f t="shared" si="53"/>
        <v>295</v>
      </c>
    </row>
    <row r="105" spans="1:16" ht="61.5" customHeight="1" x14ac:dyDescent="0.3">
      <c r="A105" s="42" t="s">
        <v>16</v>
      </c>
      <c r="B105" s="43"/>
      <c r="C105" s="43"/>
      <c r="D105" s="43"/>
      <c r="E105" s="43"/>
      <c r="F105" s="43"/>
      <c r="G105" s="44"/>
      <c r="H105" s="12">
        <v>301</v>
      </c>
      <c r="I105" s="18" t="s">
        <v>37</v>
      </c>
      <c r="J105" s="18" t="s">
        <v>29</v>
      </c>
      <c r="K105" s="13" t="s">
        <v>19</v>
      </c>
      <c r="L105" s="12"/>
      <c r="M105" s="12"/>
      <c r="N105" s="12">
        <f t="shared" si="53"/>
        <v>295</v>
      </c>
      <c r="O105" s="12">
        <f t="shared" si="53"/>
        <v>295</v>
      </c>
      <c r="P105" s="12">
        <f t="shared" si="53"/>
        <v>295</v>
      </c>
    </row>
    <row r="106" spans="1:16" ht="33" customHeight="1" x14ac:dyDescent="0.3">
      <c r="A106" s="15" t="s">
        <v>13</v>
      </c>
      <c r="B106" s="16"/>
      <c r="C106" s="16"/>
      <c r="D106" s="16"/>
      <c r="E106" s="16"/>
      <c r="F106" s="16"/>
      <c r="G106" s="17"/>
      <c r="H106" s="12">
        <v>301</v>
      </c>
      <c r="I106" s="18" t="s">
        <v>37</v>
      </c>
      <c r="J106" s="18" t="s">
        <v>29</v>
      </c>
      <c r="K106" s="13" t="s">
        <v>20</v>
      </c>
      <c r="L106" s="12"/>
      <c r="M106" s="12"/>
      <c r="N106" s="12">
        <f t="shared" si="53"/>
        <v>295</v>
      </c>
      <c r="O106" s="12">
        <f t="shared" si="53"/>
        <v>295</v>
      </c>
      <c r="P106" s="12">
        <f t="shared" si="53"/>
        <v>295</v>
      </c>
    </row>
    <row r="107" spans="1:16" ht="56.25" customHeight="1" x14ac:dyDescent="0.3">
      <c r="A107" s="48" t="s">
        <v>40</v>
      </c>
      <c r="B107" s="49"/>
      <c r="C107" s="49"/>
      <c r="D107" s="49"/>
      <c r="E107" s="49"/>
      <c r="F107" s="49"/>
      <c r="G107" s="50"/>
      <c r="H107" s="12">
        <v>301</v>
      </c>
      <c r="I107" s="18" t="s">
        <v>37</v>
      </c>
      <c r="J107" s="18" t="s">
        <v>29</v>
      </c>
      <c r="K107" s="13" t="s">
        <v>136</v>
      </c>
      <c r="L107" s="12"/>
      <c r="M107" s="12"/>
      <c r="N107" s="12">
        <f>SUM(N108+N116)</f>
        <v>295</v>
      </c>
      <c r="O107" s="12">
        <f t="shared" ref="O107:P107" si="54">SUM(O108+O116)</f>
        <v>295</v>
      </c>
      <c r="P107" s="12">
        <f t="shared" si="54"/>
        <v>295</v>
      </c>
    </row>
    <row r="108" spans="1:16" ht="62.25" customHeight="1" x14ac:dyDescent="0.3">
      <c r="A108" s="48" t="s">
        <v>100</v>
      </c>
      <c r="B108" s="49"/>
      <c r="C108" s="49"/>
      <c r="D108" s="49"/>
      <c r="E108" s="49"/>
      <c r="F108" s="49"/>
      <c r="G108" s="50"/>
      <c r="H108" s="12">
        <v>301</v>
      </c>
      <c r="I108" s="18" t="s">
        <v>37</v>
      </c>
      <c r="J108" s="18" t="s">
        <v>29</v>
      </c>
      <c r="K108" s="13" t="s">
        <v>136</v>
      </c>
      <c r="L108" s="12">
        <v>200</v>
      </c>
      <c r="M108" s="12"/>
      <c r="N108" s="12">
        <f t="shared" si="53"/>
        <v>200</v>
      </c>
      <c r="O108" s="12">
        <f t="shared" si="53"/>
        <v>200</v>
      </c>
      <c r="P108" s="12">
        <f t="shared" si="53"/>
        <v>200</v>
      </c>
    </row>
    <row r="109" spans="1:16" ht="60" customHeight="1" x14ac:dyDescent="0.3">
      <c r="A109" s="42" t="s">
        <v>120</v>
      </c>
      <c r="B109" s="43"/>
      <c r="C109" s="43"/>
      <c r="D109" s="43"/>
      <c r="E109" s="43"/>
      <c r="F109" s="43"/>
      <c r="G109" s="44"/>
      <c r="H109" s="12">
        <v>301</v>
      </c>
      <c r="I109" s="12" t="s">
        <v>37</v>
      </c>
      <c r="J109" s="12" t="s">
        <v>29</v>
      </c>
      <c r="K109" s="13" t="s">
        <v>136</v>
      </c>
      <c r="L109" s="12">
        <v>240</v>
      </c>
      <c r="M109" s="12"/>
      <c r="N109" s="12">
        <f>SUM(N110)</f>
        <v>200</v>
      </c>
      <c r="O109" s="12">
        <f t="shared" si="53"/>
        <v>200</v>
      </c>
      <c r="P109" s="12">
        <f t="shared" si="53"/>
        <v>200</v>
      </c>
    </row>
    <row r="110" spans="1:16" ht="48.75" customHeight="1" x14ac:dyDescent="0.3">
      <c r="A110" s="42" t="s">
        <v>121</v>
      </c>
      <c r="B110" s="43"/>
      <c r="C110" s="43"/>
      <c r="D110" s="43"/>
      <c r="E110" s="43"/>
      <c r="F110" s="43"/>
      <c r="G110" s="44"/>
      <c r="H110" s="12">
        <v>301</v>
      </c>
      <c r="I110" s="12" t="s">
        <v>37</v>
      </c>
      <c r="J110" s="12" t="s">
        <v>29</v>
      </c>
      <c r="K110" s="13" t="s">
        <v>136</v>
      </c>
      <c r="L110" s="12">
        <v>244</v>
      </c>
      <c r="M110" s="12"/>
      <c r="N110" s="12">
        <f>SUM(N111:N113)</f>
        <v>200</v>
      </c>
      <c r="O110" s="12">
        <f t="shared" ref="O110:P110" si="55">SUM(O111:O113)</f>
        <v>200</v>
      </c>
      <c r="P110" s="12">
        <f t="shared" si="55"/>
        <v>200</v>
      </c>
    </row>
    <row r="111" spans="1:16" s="22" customFormat="1" ht="37.5" customHeight="1" x14ac:dyDescent="0.3">
      <c r="A111" s="42" t="s">
        <v>118</v>
      </c>
      <c r="B111" s="43"/>
      <c r="C111" s="43"/>
      <c r="D111" s="43"/>
      <c r="E111" s="43"/>
      <c r="F111" s="43"/>
      <c r="G111" s="44"/>
      <c r="H111" s="12">
        <v>301</v>
      </c>
      <c r="I111" s="12" t="s">
        <v>37</v>
      </c>
      <c r="J111" s="12" t="s">
        <v>29</v>
      </c>
      <c r="K111" s="13" t="s">
        <v>136</v>
      </c>
      <c r="L111" s="12">
        <v>244</v>
      </c>
      <c r="M111" s="12">
        <v>225</v>
      </c>
      <c r="N111" s="12">
        <v>50</v>
      </c>
      <c r="O111" s="12">
        <v>50</v>
      </c>
      <c r="P111" s="12">
        <v>50</v>
      </c>
    </row>
    <row r="112" spans="1:16" s="22" customFormat="1" ht="39.75" customHeight="1" x14ac:dyDescent="0.3">
      <c r="A112" s="39" t="s">
        <v>117</v>
      </c>
      <c r="B112" s="40"/>
      <c r="C112" s="40"/>
      <c r="D112" s="40"/>
      <c r="E112" s="40"/>
      <c r="F112" s="40"/>
      <c r="G112" s="41"/>
      <c r="H112" s="12">
        <v>301</v>
      </c>
      <c r="I112" s="12" t="s">
        <v>37</v>
      </c>
      <c r="J112" s="12" t="s">
        <v>29</v>
      </c>
      <c r="K112" s="13" t="s">
        <v>136</v>
      </c>
      <c r="L112" s="12">
        <v>244</v>
      </c>
      <c r="M112" s="12">
        <v>226</v>
      </c>
      <c r="N112" s="12">
        <v>50</v>
      </c>
      <c r="O112" s="12">
        <v>50</v>
      </c>
      <c r="P112" s="12">
        <v>50</v>
      </c>
    </row>
    <row r="113" spans="1:16" s="22" customFormat="1" ht="50.25" customHeight="1" x14ac:dyDescent="0.3">
      <c r="A113" s="42" t="s">
        <v>70</v>
      </c>
      <c r="B113" s="43"/>
      <c r="C113" s="43"/>
      <c r="D113" s="43"/>
      <c r="E113" s="43"/>
      <c r="F113" s="43"/>
      <c r="G113" s="44"/>
      <c r="H113" s="12">
        <v>301</v>
      </c>
      <c r="I113" s="12" t="s">
        <v>37</v>
      </c>
      <c r="J113" s="12" t="s">
        <v>29</v>
      </c>
      <c r="K113" s="13" t="s">
        <v>136</v>
      </c>
      <c r="L113" s="12">
        <v>244</v>
      </c>
      <c r="M113" s="12">
        <v>340</v>
      </c>
      <c r="N113" s="12">
        <f>SUM(N114:N115)</f>
        <v>100</v>
      </c>
      <c r="O113" s="12">
        <f t="shared" ref="O113:P113" si="56">SUM(O114:O115)</f>
        <v>100</v>
      </c>
      <c r="P113" s="12">
        <f t="shared" si="56"/>
        <v>100</v>
      </c>
    </row>
    <row r="114" spans="1:16" s="22" customFormat="1" ht="40.5" customHeight="1" x14ac:dyDescent="0.3">
      <c r="A114" s="42" t="s">
        <v>88</v>
      </c>
      <c r="B114" s="43"/>
      <c r="C114" s="43"/>
      <c r="D114" s="43"/>
      <c r="E114" s="43"/>
      <c r="F114" s="43"/>
      <c r="G114" s="44"/>
      <c r="H114" s="12">
        <v>301</v>
      </c>
      <c r="I114" s="12" t="s">
        <v>37</v>
      </c>
      <c r="J114" s="12" t="s">
        <v>29</v>
      </c>
      <c r="K114" s="13" t="s">
        <v>136</v>
      </c>
      <c r="L114" s="12">
        <v>244</v>
      </c>
      <c r="M114" s="12">
        <v>343</v>
      </c>
      <c r="N114" s="12">
        <v>50</v>
      </c>
      <c r="O114" s="12">
        <v>50</v>
      </c>
      <c r="P114" s="12">
        <v>50</v>
      </c>
    </row>
    <row r="115" spans="1:16" s="22" customFormat="1" ht="62.25" customHeight="1" x14ac:dyDescent="0.3">
      <c r="A115" s="42" t="s">
        <v>87</v>
      </c>
      <c r="B115" s="43"/>
      <c r="C115" s="43"/>
      <c r="D115" s="43"/>
      <c r="E115" s="43"/>
      <c r="F115" s="43"/>
      <c r="G115" s="44"/>
      <c r="H115" s="12">
        <v>301</v>
      </c>
      <c r="I115" s="12" t="s">
        <v>37</v>
      </c>
      <c r="J115" s="12" t="s">
        <v>29</v>
      </c>
      <c r="K115" s="13" t="s">
        <v>136</v>
      </c>
      <c r="L115" s="12">
        <v>244</v>
      </c>
      <c r="M115" s="12">
        <v>346</v>
      </c>
      <c r="N115" s="12">
        <v>50</v>
      </c>
      <c r="O115" s="12">
        <v>50</v>
      </c>
      <c r="P115" s="12">
        <v>50</v>
      </c>
    </row>
    <row r="116" spans="1:16" ht="45" customHeight="1" x14ac:dyDescent="0.3">
      <c r="A116" s="42" t="s">
        <v>60</v>
      </c>
      <c r="B116" s="43"/>
      <c r="C116" s="43"/>
      <c r="D116" s="43"/>
      <c r="E116" s="43"/>
      <c r="F116" s="43"/>
      <c r="G116" s="44"/>
      <c r="H116" s="12">
        <v>301</v>
      </c>
      <c r="I116" s="12" t="s">
        <v>37</v>
      </c>
      <c r="J116" s="12" t="s">
        <v>29</v>
      </c>
      <c r="K116" s="13" t="s">
        <v>136</v>
      </c>
      <c r="L116" s="12">
        <v>850</v>
      </c>
      <c r="M116" s="12"/>
      <c r="N116" s="12">
        <f>SUM(N117)</f>
        <v>95</v>
      </c>
      <c r="O116" s="12">
        <f t="shared" ref="O116:P116" si="57">SUM(O117)</f>
        <v>95</v>
      </c>
      <c r="P116" s="12">
        <f t="shared" si="57"/>
        <v>95</v>
      </c>
    </row>
    <row r="117" spans="1:16" ht="57.75" customHeight="1" x14ac:dyDescent="0.3">
      <c r="A117" s="42" t="s">
        <v>61</v>
      </c>
      <c r="B117" s="43"/>
      <c r="C117" s="43"/>
      <c r="D117" s="43"/>
      <c r="E117" s="43"/>
      <c r="F117" s="43"/>
      <c r="G117" s="44"/>
      <c r="H117" s="12">
        <v>301</v>
      </c>
      <c r="I117" s="12" t="s">
        <v>37</v>
      </c>
      <c r="J117" s="12" t="s">
        <v>29</v>
      </c>
      <c r="K117" s="13" t="s">
        <v>136</v>
      </c>
      <c r="L117" s="12">
        <v>851</v>
      </c>
      <c r="M117" s="12"/>
      <c r="N117" s="12">
        <f>SUM(N119)</f>
        <v>95</v>
      </c>
      <c r="O117" s="12">
        <f t="shared" ref="O117:P117" si="58">SUM(O119)</f>
        <v>95</v>
      </c>
      <c r="P117" s="12">
        <f t="shared" si="58"/>
        <v>95</v>
      </c>
    </row>
    <row r="118" spans="1:16" ht="46.5" customHeight="1" x14ac:dyDescent="0.3">
      <c r="A118" s="42" t="s">
        <v>135</v>
      </c>
      <c r="B118" s="43"/>
      <c r="C118" s="43"/>
      <c r="D118" s="43"/>
      <c r="E118" s="43"/>
      <c r="F118" s="43"/>
      <c r="G118" s="44"/>
      <c r="H118" s="12">
        <v>301</v>
      </c>
      <c r="I118" s="12" t="s">
        <v>37</v>
      </c>
      <c r="J118" s="12" t="s">
        <v>29</v>
      </c>
      <c r="K118" s="13" t="s">
        <v>136</v>
      </c>
      <c r="L118" s="12">
        <v>851</v>
      </c>
      <c r="M118" s="12">
        <v>290</v>
      </c>
      <c r="N118" s="12">
        <v>99</v>
      </c>
      <c r="O118" s="12">
        <v>99</v>
      </c>
      <c r="P118" s="12">
        <v>99</v>
      </c>
    </row>
    <row r="119" spans="1:16" ht="46.5" customHeight="1" x14ac:dyDescent="0.3">
      <c r="A119" s="42" t="s">
        <v>91</v>
      </c>
      <c r="B119" s="43"/>
      <c r="C119" s="43"/>
      <c r="D119" s="43"/>
      <c r="E119" s="43"/>
      <c r="F119" s="43"/>
      <c r="G119" s="44"/>
      <c r="H119" s="12">
        <v>301</v>
      </c>
      <c r="I119" s="12" t="s">
        <v>37</v>
      </c>
      <c r="J119" s="12" t="s">
        <v>29</v>
      </c>
      <c r="K119" s="13" t="s">
        <v>136</v>
      </c>
      <c r="L119" s="12">
        <v>851</v>
      </c>
      <c r="M119" s="12">
        <v>291</v>
      </c>
      <c r="N119" s="12">
        <v>95</v>
      </c>
      <c r="O119" s="12">
        <v>95</v>
      </c>
      <c r="P119" s="12">
        <v>95</v>
      </c>
    </row>
    <row r="120" spans="1:16" ht="39" customHeight="1" x14ac:dyDescent="0.3">
      <c r="A120" s="45" t="s">
        <v>41</v>
      </c>
      <c r="B120" s="46"/>
      <c r="C120" s="46"/>
      <c r="D120" s="46"/>
      <c r="E120" s="46"/>
      <c r="F120" s="46"/>
      <c r="G120" s="47"/>
      <c r="H120" s="9">
        <v>301</v>
      </c>
      <c r="I120" s="11" t="s">
        <v>37</v>
      </c>
      <c r="J120" s="11" t="s">
        <v>28</v>
      </c>
      <c r="K120" s="4"/>
      <c r="L120" s="9"/>
      <c r="M120" s="9"/>
      <c r="N120" s="9">
        <f>SUM(N128+N121)</f>
        <v>2052.1999999999998</v>
      </c>
      <c r="O120" s="9">
        <f t="shared" ref="O120:P120" si="59">SUM(O128+O121)</f>
        <v>2052.1999999999998</v>
      </c>
      <c r="P120" s="9">
        <f t="shared" si="59"/>
        <v>2052.1999999999998</v>
      </c>
    </row>
    <row r="121" spans="1:16" s="22" customFormat="1" ht="193.5" customHeight="1" x14ac:dyDescent="0.3">
      <c r="A121" s="60" t="s">
        <v>127</v>
      </c>
      <c r="B121" s="61"/>
      <c r="C121" s="61"/>
      <c r="D121" s="61"/>
      <c r="E121" s="61"/>
      <c r="F121" s="61"/>
      <c r="G121" s="62"/>
      <c r="H121" s="9">
        <v>301</v>
      </c>
      <c r="I121" s="11" t="s">
        <v>37</v>
      </c>
      <c r="J121" s="11" t="s">
        <v>28</v>
      </c>
      <c r="K121" s="28" t="s">
        <v>28</v>
      </c>
      <c r="L121" s="9"/>
      <c r="M121" s="9"/>
      <c r="N121" s="9">
        <f>SUM(N124)</f>
        <v>25</v>
      </c>
      <c r="O121" s="9">
        <f t="shared" ref="O121:P121" si="60">SUM(O124)</f>
        <v>25</v>
      </c>
      <c r="P121" s="9">
        <f t="shared" si="60"/>
        <v>25</v>
      </c>
    </row>
    <row r="122" spans="1:16" ht="245.25" customHeight="1" x14ac:dyDescent="0.3">
      <c r="A122" s="39" t="s">
        <v>129</v>
      </c>
      <c r="B122" s="40"/>
      <c r="C122" s="40"/>
      <c r="D122" s="40"/>
      <c r="E122" s="40"/>
      <c r="F122" s="40"/>
      <c r="G122" s="41"/>
      <c r="H122" s="12">
        <v>301</v>
      </c>
      <c r="I122" s="18" t="s">
        <v>37</v>
      </c>
      <c r="J122" s="18" t="s">
        <v>28</v>
      </c>
      <c r="K122" s="13" t="s">
        <v>149</v>
      </c>
      <c r="L122" s="12"/>
      <c r="M122" s="12"/>
      <c r="N122" s="12">
        <f>SUM(N125)</f>
        <v>25</v>
      </c>
      <c r="O122" s="12">
        <f t="shared" ref="O122:P122" si="61">SUM(O125)</f>
        <v>25</v>
      </c>
      <c r="P122" s="12">
        <f t="shared" si="61"/>
        <v>25</v>
      </c>
    </row>
    <row r="123" spans="1:16" ht="71.25" customHeight="1" x14ac:dyDescent="0.3">
      <c r="A123" s="39" t="s">
        <v>100</v>
      </c>
      <c r="B123" s="40"/>
      <c r="C123" s="40"/>
      <c r="D123" s="40"/>
      <c r="E123" s="40"/>
      <c r="F123" s="40"/>
      <c r="G123" s="41"/>
      <c r="H123" s="12">
        <v>301</v>
      </c>
      <c r="I123" s="18" t="s">
        <v>37</v>
      </c>
      <c r="J123" s="18" t="s">
        <v>28</v>
      </c>
      <c r="K123" s="13" t="s">
        <v>149</v>
      </c>
      <c r="L123" s="12">
        <v>200</v>
      </c>
      <c r="M123" s="12"/>
      <c r="N123" s="12">
        <f>SUM(N126)</f>
        <v>25</v>
      </c>
      <c r="O123" s="12">
        <f t="shared" ref="O123:P123" si="62">SUM(O126)</f>
        <v>25</v>
      </c>
      <c r="P123" s="12">
        <f t="shared" si="62"/>
        <v>25</v>
      </c>
    </row>
    <row r="124" spans="1:16" ht="61.5" customHeight="1" x14ac:dyDescent="0.3">
      <c r="A124" s="42" t="s">
        <v>120</v>
      </c>
      <c r="B124" s="43"/>
      <c r="C124" s="43"/>
      <c r="D124" s="43"/>
      <c r="E124" s="43"/>
      <c r="F124" s="43"/>
      <c r="G124" s="44"/>
      <c r="H124" s="12">
        <v>301</v>
      </c>
      <c r="I124" s="18" t="s">
        <v>37</v>
      </c>
      <c r="J124" s="18" t="s">
        <v>28</v>
      </c>
      <c r="K124" s="13" t="s">
        <v>149</v>
      </c>
      <c r="L124" s="12">
        <v>240</v>
      </c>
      <c r="M124" s="12"/>
      <c r="N124" s="12">
        <f>SUM(N127)</f>
        <v>25</v>
      </c>
      <c r="O124" s="12">
        <f t="shared" ref="O124:P124" si="63">SUM(O127)</f>
        <v>25</v>
      </c>
      <c r="P124" s="12">
        <f t="shared" si="63"/>
        <v>25</v>
      </c>
    </row>
    <row r="125" spans="1:16" ht="53.25" customHeight="1" x14ac:dyDescent="0.3">
      <c r="A125" s="42" t="s">
        <v>121</v>
      </c>
      <c r="B125" s="43"/>
      <c r="C125" s="43"/>
      <c r="D125" s="43"/>
      <c r="E125" s="43"/>
      <c r="F125" s="43"/>
      <c r="G125" s="44"/>
      <c r="H125" s="12">
        <v>301</v>
      </c>
      <c r="I125" s="18" t="s">
        <v>37</v>
      </c>
      <c r="J125" s="18" t="s">
        <v>28</v>
      </c>
      <c r="K125" s="13" t="s">
        <v>149</v>
      </c>
      <c r="L125" s="12">
        <v>244</v>
      </c>
      <c r="M125" s="12"/>
      <c r="N125" s="12">
        <f>SUM(N126)</f>
        <v>25</v>
      </c>
      <c r="O125" s="12">
        <f t="shared" ref="O125:P126" si="64">SUM(O126)</f>
        <v>25</v>
      </c>
      <c r="P125" s="12">
        <f t="shared" si="64"/>
        <v>25</v>
      </c>
    </row>
    <row r="126" spans="1:16" ht="65.25" customHeight="1" x14ac:dyDescent="0.3">
      <c r="A126" s="42" t="s">
        <v>70</v>
      </c>
      <c r="B126" s="43"/>
      <c r="C126" s="43"/>
      <c r="D126" s="43"/>
      <c r="E126" s="43"/>
      <c r="F126" s="43"/>
      <c r="G126" s="44"/>
      <c r="H126" s="12">
        <v>301</v>
      </c>
      <c r="I126" s="18" t="s">
        <v>37</v>
      </c>
      <c r="J126" s="18" t="s">
        <v>28</v>
      </c>
      <c r="K126" s="13" t="s">
        <v>149</v>
      </c>
      <c r="L126" s="12">
        <v>244</v>
      </c>
      <c r="M126" s="12">
        <v>340</v>
      </c>
      <c r="N126" s="12">
        <f>SUM(N127)</f>
        <v>25</v>
      </c>
      <c r="O126" s="12">
        <f t="shared" si="64"/>
        <v>25</v>
      </c>
      <c r="P126" s="12">
        <f t="shared" si="64"/>
        <v>25</v>
      </c>
    </row>
    <row r="127" spans="1:16" ht="93.75" customHeight="1" x14ac:dyDescent="0.3">
      <c r="A127" s="42" t="s">
        <v>87</v>
      </c>
      <c r="B127" s="43"/>
      <c r="C127" s="43"/>
      <c r="D127" s="43"/>
      <c r="E127" s="43"/>
      <c r="F127" s="43"/>
      <c r="G127" s="44"/>
      <c r="H127" s="12">
        <v>301</v>
      </c>
      <c r="I127" s="18" t="s">
        <v>37</v>
      </c>
      <c r="J127" s="18" t="s">
        <v>28</v>
      </c>
      <c r="K127" s="13" t="s">
        <v>149</v>
      </c>
      <c r="L127" s="12">
        <v>244</v>
      </c>
      <c r="M127" s="12">
        <v>346</v>
      </c>
      <c r="N127" s="12">
        <v>25</v>
      </c>
      <c r="O127" s="12">
        <v>25</v>
      </c>
      <c r="P127" s="12">
        <v>25</v>
      </c>
    </row>
    <row r="128" spans="1:16" s="22" customFormat="1" ht="75" customHeight="1" x14ac:dyDescent="0.3">
      <c r="A128" s="54" t="s">
        <v>124</v>
      </c>
      <c r="B128" s="55"/>
      <c r="C128" s="55"/>
      <c r="D128" s="55"/>
      <c r="E128" s="55"/>
      <c r="F128" s="55"/>
      <c r="G128" s="56"/>
      <c r="H128" s="9">
        <v>301</v>
      </c>
      <c r="I128" s="11" t="s">
        <v>37</v>
      </c>
      <c r="J128" s="11" t="s">
        <v>28</v>
      </c>
      <c r="K128" s="32">
        <v>72</v>
      </c>
      <c r="L128" s="9"/>
      <c r="M128" s="9"/>
      <c r="N128" s="9">
        <f t="shared" ref="N128:P129" si="65">SUM(N129)</f>
        <v>2027.2</v>
      </c>
      <c r="O128" s="9">
        <f t="shared" si="65"/>
        <v>2027.2</v>
      </c>
      <c r="P128" s="9">
        <f t="shared" si="65"/>
        <v>2027.2</v>
      </c>
    </row>
    <row r="129" spans="1:16" ht="75" customHeight="1" x14ac:dyDescent="0.3">
      <c r="A129" s="42" t="s">
        <v>16</v>
      </c>
      <c r="B129" s="43"/>
      <c r="C129" s="43"/>
      <c r="D129" s="43"/>
      <c r="E129" s="43"/>
      <c r="F129" s="43"/>
      <c r="G129" s="44"/>
      <c r="H129" s="12">
        <v>301</v>
      </c>
      <c r="I129" s="18" t="s">
        <v>37</v>
      </c>
      <c r="J129" s="18" t="s">
        <v>28</v>
      </c>
      <c r="K129" s="13" t="s">
        <v>19</v>
      </c>
      <c r="L129" s="12"/>
      <c r="M129" s="12"/>
      <c r="N129" s="12">
        <f t="shared" si="65"/>
        <v>2027.2</v>
      </c>
      <c r="O129" s="12">
        <f t="shared" si="65"/>
        <v>2027.2</v>
      </c>
      <c r="P129" s="12">
        <f t="shared" si="65"/>
        <v>2027.2</v>
      </c>
    </row>
    <row r="130" spans="1:16" ht="41.25" customHeight="1" x14ac:dyDescent="0.3">
      <c r="A130" s="15" t="s">
        <v>13</v>
      </c>
      <c r="B130" s="16"/>
      <c r="C130" s="16"/>
      <c r="D130" s="16"/>
      <c r="E130" s="16"/>
      <c r="F130" s="16"/>
      <c r="G130" s="17"/>
      <c r="H130" s="12">
        <v>301</v>
      </c>
      <c r="I130" s="18" t="s">
        <v>37</v>
      </c>
      <c r="J130" s="18" t="s">
        <v>28</v>
      </c>
      <c r="K130" s="13" t="s">
        <v>20</v>
      </c>
      <c r="L130" s="12"/>
      <c r="M130" s="12"/>
      <c r="N130" s="12">
        <f>SUM(N131+N140+N147)</f>
        <v>2027.2</v>
      </c>
      <c r="O130" s="12">
        <f t="shared" ref="O130:P130" si="66">SUM(O131+O140+O147)</f>
        <v>2027.2</v>
      </c>
      <c r="P130" s="12">
        <f t="shared" si="66"/>
        <v>2027.2</v>
      </c>
    </row>
    <row r="131" spans="1:16" s="22" customFormat="1" ht="69.75" customHeight="1" x14ac:dyDescent="0.3">
      <c r="A131" s="45" t="s">
        <v>42</v>
      </c>
      <c r="B131" s="46"/>
      <c r="C131" s="46"/>
      <c r="D131" s="46"/>
      <c r="E131" s="46"/>
      <c r="F131" s="46"/>
      <c r="G131" s="47"/>
      <c r="H131" s="9">
        <v>301</v>
      </c>
      <c r="I131" s="11" t="s">
        <v>37</v>
      </c>
      <c r="J131" s="11" t="s">
        <v>28</v>
      </c>
      <c r="K131" s="30" t="s">
        <v>35</v>
      </c>
      <c r="L131" s="9"/>
      <c r="M131" s="9"/>
      <c r="N131" s="9">
        <f>SUM(N132)</f>
        <v>370</v>
      </c>
      <c r="O131" s="9">
        <f t="shared" ref="O131:P131" si="67">SUM(O132)</f>
        <v>370</v>
      </c>
      <c r="P131" s="9">
        <f t="shared" si="67"/>
        <v>370</v>
      </c>
    </row>
    <row r="132" spans="1:16" ht="68.25" customHeight="1" x14ac:dyDescent="0.3">
      <c r="A132" s="48" t="s">
        <v>100</v>
      </c>
      <c r="B132" s="49"/>
      <c r="C132" s="49"/>
      <c r="D132" s="49"/>
      <c r="E132" s="49"/>
      <c r="F132" s="49"/>
      <c r="G132" s="50"/>
      <c r="H132" s="12">
        <v>301</v>
      </c>
      <c r="I132" s="18" t="s">
        <v>37</v>
      </c>
      <c r="J132" s="18" t="s">
        <v>28</v>
      </c>
      <c r="K132" s="13" t="s">
        <v>35</v>
      </c>
      <c r="L132" s="12">
        <v>200</v>
      </c>
      <c r="M132" s="12"/>
      <c r="N132" s="12">
        <f t="shared" ref="N132:P132" si="68">SUM(N133)</f>
        <v>370</v>
      </c>
      <c r="O132" s="12">
        <f t="shared" si="68"/>
        <v>370</v>
      </c>
      <c r="P132" s="12">
        <f t="shared" si="68"/>
        <v>370</v>
      </c>
    </row>
    <row r="133" spans="1:16" ht="61.5" customHeight="1" x14ac:dyDescent="0.3">
      <c r="A133" s="42" t="s">
        <v>120</v>
      </c>
      <c r="B133" s="43"/>
      <c r="C133" s="43"/>
      <c r="D133" s="43"/>
      <c r="E133" s="43"/>
      <c r="F133" s="43"/>
      <c r="G133" s="44"/>
      <c r="H133" s="12">
        <v>301</v>
      </c>
      <c r="I133" s="12" t="s">
        <v>37</v>
      </c>
      <c r="J133" s="12" t="s">
        <v>28</v>
      </c>
      <c r="K133" s="13" t="s">
        <v>35</v>
      </c>
      <c r="L133" s="12">
        <v>240</v>
      </c>
      <c r="M133" s="12"/>
      <c r="N133" s="12">
        <f>SUM(N134+N138)</f>
        <v>370</v>
      </c>
      <c r="O133" s="12">
        <f t="shared" ref="O133:P133" si="69">SUM(O134+O138)</f>
        <v>370</v>
      </c>
      <c r="P133" s="12">
        <f t="shared" si="69"/>
        <v>370</v>
      </c>
    </row>
    <row r="134" spans="1:16" ht="57.75" customHeight="1" x14ac:dyDescent="0.3">
      <c r="A134" s="42" t="s">
        <v>121</v>
      </c>
      <c r="B134" s="43"/>
      <c r="C134" s="43"/>
      <c r="D134" s="43"/>
      <c r="E134" s="43"/>
      <c r="F134" s="43"/>
      <c r="G134" s="44"/>
      <c r="H134" s="12">
        <v>301</v>
      </c>
      <c r="I134" s="12" t="s">
        <v>37</v>
      </c>
      <c r="J134" s="12" t="s">
        <v>28</v>
      </c>
      <c r="K134" s="13" t="s">
        <v>35</v>
      </c>
      <c r="L134" s="12">
        <v>244</v>
      </c>
      <c r="M134" s="12"/>
      <c r="N134" s="12">
        <f>SUM(N135:N136)</f>
        <v>120</v>
      </c>
      <c r="O134" s="12">
        <f t="shared" ref="O134:P134" si="70">SUM(O135:O136)</f>
        <v>120</v>
      </c>
      <c r="P134" s="12">
        <f t="shared" si="70"/>
        <v>120</v>
      </c>
    </row>
    <row r="135" spans="1:16" s="22" customFormat="1" ht="41.25" customHeight="1" x14ac:dyDescent="0.3">
      <c r="A135" s="42" t="s">
        <v>118</v>
      </c>
      <c r="B135" s="43"/>
      <c r="C135" s="43"/>
      <c r="D135" s="43"/>
      <c r="E135" s="43"/>
      <c r="F135" s="43"/>
      <c r="G135" s="44"/>
      <c r="H135" s="12">
        <v>301</v>
      </c>
      <c r="I135" s="12" t="s">
        <v>37</v>
      </c>
      <c r="J135" s="12" t="s">
        <v>28</v>
      </c>
      <c r="K135" s="13" t="s">
        <v>35</v>
      </c>
      <c r="L135" s="12">
        <v>244</v>
      </c>
      <c r="M135" s="12">
        <v>225</v>
      </c>
      <c r="N135" s="12">
        <f>100</f>
        <v>100</v>
      </c>
      <c r="O135" s="12">
        <f>100</f>
        <v>100</v>
      </c>
      <c r="P135" s="12">
        <f>100</f>
        <v>100</v>
      </c>
    </row>
    <row r="136" spans="1:16" ht="46.5" customHeight="1" x14ac:dyDescent="0.3">
      <c r="A136" s="42" t="s">
        <v>70</v>
      </c>
      <c r="B136" s="43"/>
      <c r="C136" s="43"/>
      <c r="D136" s="43"/>
      <c r="E136" s="43"/>
      <c r="F136" s="43"/>
      <c r="G136" s="44"/>
      <c r="H136" s="12">
        <v>301</v>
      </c>
      <c r="I136" s="12" t="s">
        <v>37</v>
      </c>
      <c r="J136" s="12" t="s">
        <v>28</v>
      </c>
      <c r="K136" s="13" t="s">
        <v>35</v>
      </c>
      <c r="L136" s="12">
        <v>244</v>
      </c>
      <c r="M136" s="12">
        <v>340</v>
      </c>
      <c r="N136" s="12">
        <f>SUM(N137)</f>
        <v>20</v>
      </c>
      <c r="O136" s="12">
        <f t="shared" ref="O136:P136" si="71">SUM(O137)</f>
        <v>20</v>
      </c>
      <c r="P136" s="12">
        <f t="shared" si="71"/>
        <v>20</v>
      </c>
    </row>
    <row r="137" spans="1:16" ht="53.25" customHeight="1" x14ac:dyDescent="0.3">
      <c r="A137" s="42" t="s">
        <v>87</v>
      </c>
      <c r="B137" s="43"/>
      <c r="C137" s="43"/>
      <c r="D137" s="43"/>
      <c r="E137" s="43"/>
      <c r="F137" s="43"/>
      <c r="G137" s="44"/>
      <c r="H137" s="12">
        <v>301</v>
      </c>
      <c r="I137" s="12" t="s">
        <v>37</v>
      </c>
      <c r="J137" s="12" t="s">
        <v>28</v>
      </c>
      <c r="K137" s="13" t="s">
        <v>35</v>
      </c>
      <c r="L137" s="12">
        <v>244</v>
      </c>
      <c r="M137" s="12">
        <v>346</v>
      </c>
      <c r="N137" s="12">
        <v>20</v>
      </c>
      <c r="O137" s="12">
        <v>20</v>
      </c>
      <c r="P137" s="12">
        <v>20</v>
      </c>
    </row>
    <row r="138" spans="1:16" ht="48" customHeight="1" x14ac:dyDescent="0.3">
      <c r="A138" s="42" t="s">
        <v>103</v>
      </c>
      <c r="B138" s="43"/>
      <c r="C138" s="43"/>
      <c r="D138" s="43"/>
      <c r="E138" s="43"/>
      <c r="F138" s="43"/>
      <c r="G138" s="44"/>
      <c r="H138" s="12">
        <v>301</v>
      </c>
      <c r="I138" s="12" t="s">
        <v>37</v>
      </c>
      <c r="J138" s="12" t="s">
        <v>28</v>
      </c>
      <c r="K138" s="13" t="s">
        <v>35</v>
      </c>
      <c r="L138" s="12">
        <v>247</v>
      </c>
      <c r="M138" s="12"/>
      <c r="N138" s="12">
        <f>SUM(N139)</f>
        <v>250</v>
      </c>
      <c r="O138" s="12">
        <f t="shared" ref="O138:P138" si="72">SUM(O139)</f>
        <v>250</v>
      </c>
      <c r="P138" s="12">
        <f t="shared" si="72"/>
        <v>250</v>
      </c>
    </row>
    <row r="139" spans="1:16" ht="39" customHeight="1" x14ac:dyDescent="0.3">
      <c r="A139" s="42" t="s">
        <v>69</v>
      </c>
      <c r="B139" s="43"/>
      <c r="C139" s="43"/>
      <c r="D139" s="43"/>
      <c r="E139" s="43"/>
      <c r="F139" s="43"/>
      <c r="G139" s="44"/>
      <c r="H139" s="12">
        <v>301</v>
      </c>
      <c r="I139" s="12" t="s">
        <v>37</v>
      </c>
      <c r="J139" s="12" t="s">
        <v>28</v>
      </c>
      <c r="K139" s="13" t="s">
        <v>35</v>
      </c>
      <c r="L139" s="12">
        <v>247</v>
      </c>
      <c r="M139" s="12">
        <v>223</v>
      </c>
      <c r="N139" s="12">
        <v>250</v>
      </c>
      <c r="O139" s="12">
        <v>250</v>
      </c>
      <c r="P139" s="12">
        <v>250</v>
      </c>
    </row>
    <row r="140" spans="1:16" ht="53.25" customHeight="1" x14ac:dyDescent="0.3">
      <c r="A140" s="60" t="s">
        <v>43</v>
      </c>
      <c r="B140" s="61"/>
      <c r="C140" s="61"/>
      <c r="D140" s="61"/>
      <c r="E140" s="61"/>
      <c r="F140" s="61"/>
      <c r="G140" s="62"/>
      <c r="H140" s="9">
        <v>301</v>
      </c>
      <c r="I140" s="11" t="s">
        <v>37</v>
      </c>
      <c r="J140" s="11" t="s">
        <v>28</v>
      </c>
      <c r="K140" s="4" t="s">
        <v>123</v>
      </c>
      <c r="L140" s="9"/>
      <c r="M140" s="9"/>
      <c r="N140" s="9">
        <f t="shared" ref="N140:P142" si="73">SUM(N141)</f>
        <v>170</v>
      </c>
      <c r="O140" s="9">
        <f t="shared" si="73"/>
        <v>170</v>
      </c>
      <c r="P140" s="9">
        <f t="shared" si="73"/>
        <v>170</v>
      </c>
    </row>
    <row r="141" spans="1:16" ht="69" customHeight="1" x14ac:dyDescent="0.3">
      <c r="A141" s="48" t="s">
        <v>100</v>
      </c>
      <c r="B141" s="49"/>
      <c r="C141" s="49"/>
      <c r="D141" s="49"/>
      <c r="E141" s="49"/>
      <c r="F141" s="49"/>
      <c r="G141" s="50"/>
      <c r="H141" s="12">
        <v>301</v>
      </c>
      <c r="I141" s="18" t="s">
        <v>37</v>
      </c>
      <c r="J141" s="18" t="s">
        <v>28</v>
      </c>
      <c r="K141" s="13" t="s">
        <v>123</v>
      </c>
      <c r="L141" s="12">
        <v>200</v>
      </c>
      <c r="M141" s="12"/>
      <c r="N141" s="12">
        <f t="shared" si="73"/>
        <v>170</v>
      </c>
      <c r="O141" s="12">
        <f t="shared" si="73"/>
        <v>170</v>
      </c>
      <c r="P141" s="12">
        <f t="shared" si="73"/>
        <v>170</v>
      </c>
    </row>
    <row r="142" spans="1:16" ht="57.75" customHeight="1" x14ac:dyDescent="0.3">
      <c r="A142" s="42" t="s">
        <v>120</v>
      </c>
      <c r="B142" s="43"/>
      <c r="C142" s="43"/>
      <c r="D142" s="43"/>
      <c r="E142" s="43"/>
      <c r="F142" s="43"/>
      <c r="G142" s="44"/>
      <c r="H142" s="12">
        <v>301</v>
      </c>
      <c r="I142" s="12" t="s">
        <v>37</v>
      </c>
      <c r="J142" s="12" t="s">
        <v>28</v>
      </c>
      <c r="K142" s="13" t="s">
        <v>123</v>
      </c>
      <c r="L142" s="12">
        <v>240</v>
      </c>
      <c r="M142" s="12"/>
      <c r="N142" s="12">
        <f>SUM(N143)</f>
        <v>170</v>
      </c>
      <c r="O142" s="12">
        <f t="shared" si="73"/>
        <v>170</v>
      </c>
      <c r="P142" s="12">
        <f t="shared" si="73"/>
        <v>170</v>
      </c>
    </row>
    <row r="143" spans="1:16" ht="62.25" customHeight="1" x14ac:dyDescent="0.3">
      <c r="A143" s="42" t="s">
        <v>121</v>
      </c>
      <c r="B143" s="43"/>
      <c r="C143" s="43"/>
      <c r="D143" s="43"/>
      <c r="E143" s="43"/>
      <c r="F143" s="43"/>
      <c r="G143" s="44"/>
      <c r="H143" s="12">
        <v>301</v>
      </c>
      <c r="I143" s="12" t="s">
        <v>37</v>
      </c>
      <c r="J143" s="12" t="s">
        <v>28</v>
      </c>
      <c r="K143" s="13" t="s">
        <v>123</v>
      </c>
      <c r="L143" s="12">
        <v>244</v>
      </c>
      <c r="M143" s="12"/>
      <c r="N143" s="12">
        <f>SUM(N146+N144+N145)</f>
        <v>170</v>
      </c>
      <c r="O143" s="12">
        <f t="shared" ref="O143:P143" si="74">SUM(O146+O144+O145)</f>
        <v>170</v>
      </c>
      <c r="P143" s="12">
        <f t="shared" si="74"/>
        <v>170</v>
      </c>
    </row>
    <row r="144" spans="1:16" ht="48" customHeight="1" x14ac:dyDescent="0.3">
      <c r="A144" s="42" t="s">
        <v>118</v>
      </c>
      <c r="B144" s="43"/>
      <c r="C144" s="43"/>
      <c r="D144" s="43"/>
      <c r="E144" s="43"/>
      <c r="F144" s="43"/>
      <c r="G144" s="44"/>
      <c r="H144" s="12">
        <v>301</v>
      </c>
      <c r="I144" s="12" t="s">
        <v>37</v>
      </c>
      <c r="J144" s="12" t="s">
        <v>28</v>
      </c>
      <c r="K144" s="13" t="s">
        <v>123</v>
      </c>
      <c r="L144" s="12">
        <v>244</v>
      </c>
      <c r="M144" s="12">
        <v>225</v>
      </c>
      <c r="N144" s="12">
        <v>150</v>
      </c>
      <c r="O144" s="12">
        <v>150</v>
      </c>
      <c r="P144" s="12">
        <v>150</v>
      </c>
    </row>
    <row r="145" spans="1:16" ht="42.75" customHeight="1" x14ac:dyDescent="0.3">
      <c r="A145" s="42" t="s">
        <v>117</v>
      </c>
      <c r="B145" s="43"/>
      <c r="C145" s="43"/>
      <c r="D145" s="43"/>
      <c r="E145" s="43"/>
      <c r="F145" s="43"/>
      <c r="G145" s="44"/>
      <c r="H145" s="12">
        <v>301</v>
      </c>
      <c r="I145" s="12" t="s">
        <v>37</v>
      </c>
      <c r="J145" s="12" t="s">
        <v>28</v>
      </c>
      <c r="K145" s="13" t="s">
        <v>123</v>
      </c>
      <c r="L145" s="12">
        <v>244</v>
      </c>
      <c r="M145" s="12">
        <v>226</v>
      </c>
      <c r="N145" s="12">
        <v>20</v>
      </c>
      <c r="O145" s="12">
        <v>20</v>
      </c>
      <c r="P145" s="12">
        <v>20</v>
      </c>
    </row>
    <row r="146" spans="1:16" ht="42.75" customHeight="1" x14ac:dyDescent="0.3">
      <c r="A146" s="42" t="s">
        <v>95</v>
      </c>
      <c r="B146" s="43"/>
      <c r="C146" s="43"/>
      <c r="D146" s="43"/>
      <c r="E146" s="43"/>
      <c r="F146" s="43"/>
      <c r="G146" s="44"/>
      <c r="H146" s="12">
        <v>301</v>
      </c>
      <c r="I146" s="12" t="s">
        <v>37</v>
      </c>
      <c r="J146" s="12" t="s">
        <v>28</v>
      </c>
      <c r="K146" s="13" t="s">
        <v>123</v>
      </c>
      <c r="L146" s="12">
        <v>244</v>
      </c>
      <c r="M146" s="12">
        <v>346</v>
      </c>
      <c r="N146" s="12">
        <v>0</v>
      </c>
      <c r="O146" s="12">
        <v>0</v>
      </c>
      <c r="P146" s="12">
        <v>0</v>
      </c>
    </row>
    <row r="147" spans="1:16" ht="63.75" customHeight="1" x14ac:dyDescent="0.3">
      <c r="A147" s="45" t="s">
        <v>44</v>
      </c>
      <c r="B147" s="46"/>
      <c r="C147" s="46"/>
      <c r="D147" s="46"/>
      <c r="E147" s="46"/>
      <c r="F147" s="46"/>
      <c r="G147" s="47"/>
      <c r="H147" s="9">
        <v>301</v>
      </c>
      <c r="I147" s="11" t="s">
        <v>37</v>
      </c>
      <c r="J147" s="11" t="s">
        <v>28</v>
      </c>
      <c r="K147" s="4" t="s">
        <v>26</v>
      </c>
      <c r="L147" s="9"/>
      <c r="M147" s="9"/>
      <c r="N147" s="9">
        <f>SUM(N148+N154+N163)</f>
        <v>1487.2</v>
      </c>
      <c r="O147" s="9">
        <f t="shared" ref="O147:P147" si="75">SUM(O148+O154+O163)</f>
        <v>1487.2</v>
      </c>
      <c r="P147" s="9">
        <f t="shared" si="75"/>
        <v>1487.2</v>
      </c>
    </row>
    <row r="148" spans="1:16" ht="198.75" customHeight="1" x14ac:dyDescent="0.3">
      <c r="A148" s="42" t="s">
        <v>116</v>
      </c>
      <c r="B148" s="43"/>
      <c r="C148" s="43"/>
      <c r="D148" s="43"/>
      <c r="E148" s="43"/>
      <c r="F148" s="43"/>
      <c r="G148" s="44"/>
      <c r="H148" s="12">
        <v>301</v>
      </c>
      <c r="I148" s="18" t="s">
        <v>37</v>
      </c>
      <c r="J148" s="18" t="s">
        <v>28</v>
      </c>
      <c r="K148" s="13" t="s">
        <v>26</v>
      </c>
      <c r="L148" s="12">
        <v>100</v>
      </c>
      <c r="M148" s="12"/>
      <c r="N148" s="12">
        <f>SUM(N149)</f>
        <v>445.79999999999995</v>
      </c>
      <c r="O148" s="12">
        <f t="shared" ref="O148:P148" si="76">SUM(O149)</f>
        <v>445.79999999999995</v>
      </c>
      <c r="P148" s="12">
        <f t="shared" si="76"/>
        <v>445.79999999999995</v>
      </c>
    </row>
    <row r="149" spans="1:16" ht="52.5" customHeight="1" x14ac:dyDescent="0.3">
      <c r="A149" s="42" t="s">
        <v>98</v>
      </c>
      <c r="B149" s="43"/>
      <c r="C149" s="43"/>
      <c r="D149" s="43"/>
      <c r="E149" s="43"/>
      <c r="F149" s="43"/>
      <c r="G149" s="44"/>
      <c r="H149" s="12">
        <v>301</v>
      </c>
      <c r="I149" s="18" t="s">
        <v>37</v>
      </c>
      <c r="J149" s="18" t="s">
        <v>28</v>
      </c>
      <c r="K149" s="13" t="s">
        <v>26</v>
      </c>
      <c r="L149" s="12">
        <v>110</v>
      </c>
      <c r="M149" s="12"/>
      <c r="N149" s="12">
        <f>SUM(N150+N152)</f>
        <v>445.79999999999995</v>
      </c>
      <c r="O149" s="12">
        <f t="shared" ref="O149:P149" si="77">SUM(O150+O152)</f>
        <v>445.79999999999995</v>
      </c>
      <c r="P149" s="12">
        <f t="shared" si="77"/>
        <v>445.79999999999995</v>
      </c>
    </row>
    <row r="150" spans="1:16" ht="51.75" customHeight="1" x14ac:dyDescent="0.3">
      <c r="A150" s="42" t="s">
        <v>109</v>
      </c>
      <c r="B150" s="43"/>
      <c r="C150" s="43"/>
      <c r="D150" s="43"/>
      <c r="E150" s="43"/>
      <c r="F150" s="43"/>
      <c r="G150" s="44"/>
      <c r="H150" s="12">
        <v>301</v>
      </c>
      <c r="I150" s="18" t="s">
        <v>37</v>
      </c>
      <c r="J150" s="18" t="s">
        <v>28</v>
      </c>
      <c r="K150" s="13" t="s">
        <v>26</v>
      </c>
      <c r="L150" s="12">
        <v>111</v>
      </c>
      <c r="M150" s="12"/>
      <c r="N150" s="12">
        <f>SUM(N151)</f>
        <v>342.4</v>
      </c>
      <c r="O150" s="12">
        <f t="shared" ref="O150:P150" si="78">SUM(O151)</f>
        <v>342.4</v>
      </c>
      <c r="P150" s="12">
        <f t="shared" si="78"/>
        <v>342.4</v>
      </c>
    </row>
    <row r="151" spans="1:16" ht="51.75" customHeight="1" x14ac:dyDescent="0.3">
      <c r="A151" s="42" t="s">
        <v>108</v>
      </c>
      <c r="B151" s="43"/>
      <c r="C151" s="43"/>
      <c r="D151" s="43"/>
      <c r="E151" s="43"/>
      <c r="F151" s="43"/>
      <c r="G151" s="44"/>
      <c r="H151" s="12">
        <v>301</v>
      </c>
      <c r="I151" s="18" t="s">
        <v>37</v>
      </c>
      <c r="J151" s="18" t="s">
        <v>28</v>
      </c>
      <c r="K151" s="13" t="s">
        <v>26</v>
      </c>
      <c r="L151" s="12">
        <v>111</v>
      </c>
      <c r="M151" s="12">
        <v>211</v>
      </c>
      <c r="N151" s="12">
        <f>171.2+171.2</f>
        <v>342.4</v>
      </c>
      <c r="O151" s="12">
        <f t="shared" ref="O151:P151" si="79">171.2+171.2</f>
        <v>342.4</v>
      </c>
      <c r="P151" s="12">
        <f t="shared" si="79"/>
        <v>342.4</v>
      </c>
    </row>
    <row r="152" spans="1:16" ht="93" customHeight="1" x14ac:dyDescent="0.3">
      <c r="A152" s="42" t="s">
        <v>78</v>
      </c>
      <c r="B152" s="43"/>
      <c r="C152" s="43"/>
      <c r="D152" s="43"/>
      <c r="E152" s="43"/>
      <c r="F152" s="43"/>
      <c r="G152" s="44"/>
      <c r="H152" s="12">
        <v>301</v>
      </c>
      <c r="I152" s="18" t="s">
        <v>37</v>
      </c>
      <c r="J152" s="18" t="s">
        <v>28</v>
      </c>
      <c r="K152" s="13" t="s">
        <v>26</v>
      </c>
      <c r="L152" s="12">
        <v>119</v>
      </c>
      <c r="M152" s="12"/>
      <c r="N152" s="12">
        <f>SUM(N153)</f>
        <v>103.4</v>
      </c>
      <c r="O152" s="12">
        <f t="shared" ref="O152:P152" si="80">SUM(O153)</f>
        <v>103.4</v>
      </c>
      <c r="P152" s="12">
        <f t="shared" si="80"/>
        <v>103.4</v>
      </c>
    </row>
    <row r="153" spans="1:16" ht="66.75" customHeight="1" x14ac:dyDescent="0.3">
      <c r="A153" s="42" t="s">
        <v>110</v>
      </c>
      <c r="B153" s="43"/>
      <c r="C153" s="43"/>
      <c r="D153" s="43"/>
      <c r="E153" s="43"/>
      <c r="F153" s="43"/>
      <c r="G153" s="44"/>
      <c r="H153" s="12">
        <v>301</v>
      </c>
      <c r="I153" s="18" t="s">
        <v>37</v>
      </c>
      <c r="J153" s="18" t="s">
        <v>28</v>
      </c>
      <c r="K153" s="13" t="s">
        <v>26</v>
      </c>
      <c r="L153" s="12">
        <v>119</v>
      </c>
      <c r="M153" s="12">
        <v>213</v>
      </c>
      <c r="N153" s="12">
        <v>103.4</v>
      </c>
      <c r="O153" s="12">
        <v>103.4</v>
      </c>
      <c r="P153" s="12">
        <v>103.4</v>
      </c>
    </row>
    <row r="154" spans="1:16" ht="85.5" customHeight="1" x14ac:dyDescent="0.3">
      <c r="A154" s="48" t="s">
        <v>100</v>
      </c>
      <c r="B154" s="49"/>
      <c r="C154" s="49"/>
      <c r="D154" s="49"/>
      <c r="E154" s="49"/>
      <c r="F154" s="49"/>
      <c r="G154" s="50"/>
      <c r="H154" s="12">
        <v>301</v>
      </c>
      <c r="I154" s="18" t="s">
        <v>37</v>
      </c>
      <c r="J154" s="18" t="s">
        <v>28</v>
      </c>
      <c r="K154" s="13" t="s">
        <v>26</v>
      </c>
      <c r="L154" s="12">
        <v>200</v>
      </c>
      <c r="M154" s="12"/>
      <c r="N154" s="12">
        <f t="shared" ref="N154:P155" si="81">SUM(N155)</f>
        <v>1034</v>
      </c>
      <c r="O154" s="12">
        <f t="shared" si="81"/>
        <v>1034</v>
      </c>
      <c r="P154" s="12">
        <f t="shared" si="81"/>
        <v>1034</v>
      </c>
    </row>
    <row r="155" spans="1:16" ht="75.75" customHeight="1" x14ac:dyDescent="0.3">
      <c r="A155" s="42" t="s">
        <v>120</v>
      </c>
      <c r="B155" s="43"/>
      <c r="C155" s="43"/>
      <c r="D155" s="43"/>
      <c r="E155" s="43"/>
      <c r="F155" s="43"/>
      <c r="G155" s="44"/>
      <c r="H155" s="12">
        <v>301</v>
      </c>
      <c r="I155" s="12" t="s">
        <v>37</v>
      </c>
      <c r="J155" s="12" t="s">
        <v>28</v>
      </c>
      <c r="K155" s="13" t="s">
        <v>26</v>
      </c>
      <c r="L155" s="12">
        <v>240</v>
      </c>
      <c r="M155" s="12"/>
      <c r="N155" s="12">
        <f t="shared" si="81"/>
        <v>1034</v>
      </c>
      <c r="O155" s="12">
        <f t="shared" si="81"/>
        <v>1034</v>
      </c>
      <c r="P155" s="12">
        <f t="shared" si="81"/>
        <v>1034</v>
      </c>
    </row>
    <row r="156" spans="1:16" ht="57.75" customHeight="1" x14ac:dyDescent="0.3">
      <c r="A156" s="42" t="s">
        <v>121</v>
      </c>
      <c r="B156" s="43"/>
      <c r="C156" s="43"/>
      <c r="D156" s="43"/>
      <c r="E156" s="43"/>
      <c r="F156" s="43"/>
      <c r="G156" s="44"/>
      <c r="H156" s="12">
        <v>301</v>
      </c>
      <c r="I156" s="12" t="s">
        <v>37</v>
      </c>
      <c r="J156" s="12" t="s">
        <v>28</v>
      </c>
      <c r="K156" s="13" t="s">
        <v>26</v>
      </c>
      <c r="L156" s="12">
        <v>244</v>
      </c>
      <c r="M156" s="12"/>
      <c r="N156" s="12">
        <f>SUM(N157:N160)</f>
        <v>1034</v>
      </c>
      <c r="O156" s="12">
        <f t="shared" ref="O156:P156" si="82">SUM(O157:O160)</f>
        <v>1034</v>
      </c>
      <c r="P156" s="12">
        <f t="shared" si="82"/>
        <v>1034</v>
      </c>
    </row>
    <row r="157" spans="1:16" ht="52.5" customHeight="1" x14ac:dyDescent="0.3">
      <c r="A157" s="42" t="s">
        <v>118</v>
      </c>
      <c r="B157" s="43"/>
      <c r="C157" s="43"/>
      <c r="D157" s="43"/>
      <c r="E157" s="43"/>
      <c r="F157" s="43"/>
      <c r="G157" s="44"/>
      <c r="H157" s="12">
        <v>301</v>
      </c>
      <c r="I157" s="12" t="s">
        <v>37</v>
      </c>
      <c r="J157" s="12" t="s">
        <v>28</v>
      </c>
      <c r="K157" s="13" t="s">
        <v>26</v>
      </c>
      <c r="L157" s="12">
        <v>244</v>
      </c>
      <c r="M157" s="12">
        <v>225</v>
      </c>
      <c r="N157" s="12">
        <f>336+12+3.7+101.5</f>
        <v>453.2</v>
      </c>
      <c r="O157" s="12">
        <f t="shared" ref="O157:P157" si="83">336+12+3.7+101.5</f>
        <v>453.2</v>
      </c>
      <c r="P157" s="12">
        <f t="shared" si="83"/>
        <v>453.2</v>
      </c>
    </row>
    <row r="158" spans="1:16" ht="52.5" customHeight="1" x14ac:dyDescent="0.3">
      <c r="A158" s="42" t="s">
        <v>117</v>
      </c>
      <c r="B158" s="43"/>
      <c r="C158" s="43"/>
      <c r="D158" s="43"/>
      <c r="E158" s="43"/>
      <c r="F158" s="43"/>
      <c r="G158" s="44"/>
      <c r="H158" s="12">
        <v>301</v>
      </c>
      <c r="I158" s="12" t="s">
        <v>37</v>
      </c>
      <c r="J158" s="12" t="s">
        <v>28</v>
      </c>
      <c r="K158" s="13" t="s">
        <v>26</v>
      </c>
      <c r="L158" s="12">
        <v>244</v>
      </c>
      <c r="M158" s="12">
        <v>226</v>
      </c>
      <c r="N158" s="12">
        <v>255</v>
      </c>
      <c r="O158" s="12">
        <v>255</v>
      </c>
      <c r="P158" s="12">
        <v>255</v>
      </c>
    </row>
    <row r="159" spans="1:16" ht="48.75" customHeight="1" x14ac:dyDescent="0.3">
      <c r="A159" s="42" t="s">
        <v>84</v>
      </c>
      <c r="B159" s="43"/>
      <c r="C159" s="43"/>
      <c r="D159" s="43"/>
      <c r="E159" s="43"/>
      <c r="F159" s="43"/>
      <c r="G159" s="44"/>
      <c r="H159" s="12">
        <v>301</v>
      </c>
      <c r="I159" s="12" t="s">
        <v>37</v>
      </c>
      <c r="J159" s="12" t="s">
        <v>28</v>
      </c>
      <c r="K159" s="13" t="s">
        <v>26</v>
      </c>
      <c r="L159" s="12">
        <v>244</v>
      </c>
      <c r="M159" s="12">
        <v>310</v>
      </c>
      <c r="N159" s="12">
        <v>0</v>
      </c>
      <c r="O159" s="12">
        <v>0</v>
      </c>
      <c r="P159" s="12">
        <v>0</v>
      </c>
    </row>
    <row r="160" spans="1:16" ht="48.75" customHeight="1" x14ac:dyDescent="0.3">
      <c r="A160" s="42" t="s">
        <v>70</v>
      </c>
      <c r="B160" s="43"/>
      <c r="C160" s="43"/>
      <c r="D160" s="43"/>
      <c r="E160" s="43"/>
      <c r="F160" s="43"/>
      <c r="G160" s="44"/>
      <c r="H160" s="12">
        <v>301</v>
      </c>
      <c r="I160" s="12" t="s">
        <v>37</v>
      </c>
      <c r="J160" s="12" t="s">
        <v>28</v>
      </c>
      <c r="K160" s="13" t="s">
        <v>26</v>
      </c>
      <c r="L160" s="12">
        <v>244</v>
      </c>
      <c r="M160" s="12">
        <v>340</v>
      </c>
      <c r="N160" s="12">
        <f>SUM(N161:N162)</f>
        <v>325.8</v>
      </c>
      <c r="O160" s="12">
        <f t="shared" ref="O160:P160" si="84">SUM(O161:O162)</f>
        <v>325.8</v>
      </c>
      <c r="P160" s="12">
        <f t="shared" si="84"/>
        <v>325.8</v>
      </c>
    </row>
    <row r="161" spans="1:16" ht="58.5" customHeight="1" x14ac:dyDescent="0.3">
      <c r="A161" s="42" t="s">
        <v>89</v>
      </c>
      <c r="B161" s="43"/>
      <c r="C161" s="43"/>
      <c r="D161" s="43"/>
      <c r="E161" s="43"/>
      <c r="F161" s="43"/>
      <c r="G161" s="44"/>
      <c r="H161" s="12">
        <v>301</v>
      </c>
      <c r="I161" s="12" t="s">
        <v>37</v>
      </c>
      <c r="J161" s="12" t="s">
        <v>28</v>
      </c>
      <c r="K161" s="13" t="s">
        <v>26</v>
      </c>
      <c r="L161" s="12">
        <v>244</v>
      </c>
      <c r="M161" s="12">
        <v>343</v>
      </c>
      <c r="N161" s="12">
        <v>200</v>
      </c>
      <c r="O161" s="12">
        <v>200</v>
      </c>
      <c r="P161" s="12">
        <v>200</v>
      </c>
    </row>
    <row r="162" spans="1:16" ht="57.75" customHeight="1" x14ac:dyDescent="0.3">
      <c r="A162" s="42" t="s">
        <v>87</v>
      </c>
      <c r="B162" s="43"/>
      <c r="C162" s="43"/>
      <c r="D162" s="43"/>
      <c r="E162" s="43"/>
      <c r="F162" s="43"/>
      <c r="G162" s="44"/>
      <c r="H162" s="12">
        <v>301</v>
      </c>
      <c r="I162" s="12" t="s">
        <v>37</v>
      </c>
      <c r="J162" s="12" t="s">
        <v>28</v>
      </c>
      <c r="K162" s="13" t="s">
        <v>26</v>
      </c>
      <c r="L162" s="12">
        <v>244</v>
      </c>
      <c r="M162" s="12">
        <v>346</v>
      </c>
      <c r="N162" s="12">
        <v>125.8</v>
      </c>
      <c r="O162" s="12">
        <v>125.8</v>
      </c>
      <c r="P162" s="12">
        <v>125.8</v>
      </c>
    </row>
    <row r="163" spans="1:16" ht="50.25" customHeight="1" x14ac:dyDescent="0.3">
      <c r="A163" s="42" t="s">
        <v>60</v>
      </c>
      <c r="B163" s="43"/>
      <c r="C163" s="43"/>
      <c r="D163" s="43"/>
      <c r="E163" s="43"/>
      <c r="F163" s="43"/>
      <c r="G163" s="44"/>
      <c r="H163" s="12">
        <v>301</v>
      </c>
      <c r="I163" s="12" t="s">
        <v>37</v>
      </c>
      <c r="J163" s="18" t="s">
        <v>28</v>
      </c>
      <c r="K163" s="13" t="s">
        <v>26</v>
      </c>
      <c r="L163" s="12">
        <v>850</v>
      </c>
      <c r="M163" s="12"/>
      <c r="N163" s="12">
        <f>SUM(N169+N164)</f>
        <v>7.3999999999999995</v>
      </c>
      <c r="O163" s="12">
        <f t="shared" ref="O163:P163" si="85">SUM(O169+O164)</f>
        <v>7.3999999999999995</v>
      </c>
      <c r="P163" s="12">
        <f t="shared" si="85"/>
        <v>7.3999999999999995</v>
      </c>
    </row>
    <row r="164" spans="1:16" ht="53.25" customHeight="1" x14ac:dyDescent="0.3">
      <c r="A164" s="42" t="s">
        <v>61</v>
      </c>
      <c r="B164" s="43"/>
      <c r="C164" s="43"/>
      <c r="D164" s="43"/>
      <c r="E164" s="43"/>
      <c r="F164" s="43"/>
      <c r="G164" s="44"/>
      <c r="H164" s="12">
        <v>301</v>
      </c>
      <c r="I164" s="12" t="s">
        <v>37</v>
      </c>
      <c r="J164" s="18" t="s">
        <v>28</v>
      </c>
      <c r="K164" s="13" t="s">
        <v>26</v>
      </c>
      <c r="L164" s="12">
        <v>851</v>
      </c>
      <c r="M164" s="12"/>
      <c r="N164" s="12">
        <f>SUM(N166)</f>
        <v>2.8</v>
      </c>
      <c r="O164" s="12">
        <f t="shared" ref="O164:P164" si="86">SUM(O166)</f>
        <v>2.8</v>
      </c>
      <c r="P164" s="12">
        <f t="shared" si="86"/>
        <v>2.8</v>
      </c>
    </row>
    <row r="165" spans="1:16" ht="44.25" customHeight="1" x14ac:dyDescent="0.3">
      <c r="A165" s="42" t="s">
        <v>135</v>
      </c>
      <c r="B165" s="43"/>
      <c r="C165" s="43"/>
      <c r="D165" s="43"/>
      <c r="E165" s="43"/>
      <c r="F165" s="43"/>
      <c r="G165" s="44"/>
      <c r="H165" s="12">
        <v>301</v>
      </c>
      <c r="I165" s="12" t="s">
        <v>37</v>
      </c>
      <c r="J165" s="18" t="s">
        <v>28</v>
      </c>
      <c r="K165" s="13" t="s">
        <v>26</v>
      </c>
      <c r="L165" s="12">
        <v>851</v>
      </c>
      <c r="M165" s="12">
        <v>290</v>
      </c>
      <c r="N165" s="12">
        <f>SUM(N166)</f>
        <v>2.8</v>
      </c>
      <c r="O165" s="12">
        <f t="shared" ref="O165:P165" si="87">SUM(O166)</f>
        <v>2.8</v>
      </c>
      <c r="P165" s="12">
        <f t="shared" si="87"/>
        <v>2.8</v>
      </c>
    </row>
    <row r="166" spans="1:16" ht="44.25" customHeight="1" x14ac:dyDescent="0.3">
      <c r="A166" s="42" t="s">
        <v>91</v>
      </c>
      <c r="B166" s="43"/>
      <c r="C166" s="43"/>
      <c r="D166" s="43"/>
      <c r="E166" s="43"/>
      <c r="F166" s="43"/>
      <c r="G166" s="44"/>
      <c r="H166" s="12">
        <v>301</v>
      </c>
      <c r="I166" s="12" t="s">
        <v>37</v>
      </c>
      <c r="J166" s="18" t="s">
        <v>28</v>
      </c>
      <c r="K166" s="13" t="s">
        <v>26</v>
      </c>
      <c r="L166" s="12">
        <v>851</v>
      </c>
      <c r="M166" s="12">
        <v>291</v>
      </c>
      <c r="N166" s="12">
        <v>2.8</v>
      </c>
      <c r="O166" s="12">
        <v>2.8</v>
      </c>
      <c r="P166" s="12">
        <v>2.8</v>
      </c>
    </row>
    <row r="167" spans="1:16" ht="42.75" customHeight="1" x14ac:dyDescent="0.3">
      <c r="A167" s="42" t="s">
        <v>62</v>
      </c>
      <c r="B167" s="43"/>
      <c r="C167" s="43"/>
      <c r="D167" s="43"/>
      <c r="E167" s="43"/>
      <c r="F167" s="43"/>
      <c r="G167" s="44"/>
      <c r="H167" s="12">
        <v>301</v>
      </c>
      <c r="I167" s="12" t="s">
        <v>37</v>
      </c>
      <c r="J167" s="18" t="s">
        <v>28</v>
      </c>
      <c r="K167" s="13" t="s">
        <v>26</v>
      </c>
      <c r="L167" s="12">
        <v>852</v>
      </c>
      <c r="M167" s="12"/>
      <c r="N167" s="12">
        <f>SUM(N169)</f>
        <v>4.5999999999999996</v>
      </c>
      <c r="O167" s="12">
        <f t="shared" ref="O167:P167" si="88">SUM(O169)</f>
        <v>4.5999999999999996</v>
      </c>
      <c r="P167" s="12">
        <f t="shared" si="88"/>
        <v>4.5999999999999996</v>
      </c>
    </row>
    <row r="168" spans="1:16" ht="57" customHeight="1" x14ac:dyDescent="0.3">
      <c r="A168" s="42" t="s">
        <v>135</v>
      </c>
      <c r="B168" s="43"/>
      <c r="C168" s="43"/>
      <c r="D168" s="43"/>
      <c r="E168" s="43"/>
      <c r="F168" s="43"/>
      <c r="G168" s="44"/>
      <c r="H168" s="12">
        <v>301</v>
      </c>
      <c r="I168" s="12" t="s">
        <v>37</v>
      </c>
      <c r="J168" s="18" t="s">
        <v>28</v>
      </c>
      <c r="K168" s="13" t="s">
        <v>26</v>
      </c>
      <c r="L168" s="12">
        <v>852</v>
      </c>
      <c r="M168" s="12">
        <v>290</v>
      </c>
      <c r="N168" s="12">
        <v>4.5999999999999996</v>
      </c>
      <c r="O168" s="12">
        <v>4.5999999999999996</v>
      </c>
      <c r="P168" s="12">
        <v>4.5999999999999996</v>
      </c>
    </row>
    <row r="169" spans="1:16" ht="57" customHeight="1" x14ac:dyDescent="0.3">
      <c r="A169" s="42" t="s">
        <v>91</v>
      </c>
      <c r="B169" s="43"/>
      <c r="C169" s="43"/>
      <c r="D169" s="43"/>
      <c r="E169" s="43"/>
      <c r="F169" s="43"/>
      <c r="G169" s="44"/>
      <c r="H169" s="12">
        <v>301</v>
      </c>
      <c r="I169" s="12" t="s">
        <v>37</v>
      </c>
      <c r="J169" s="18" t="s">
        <v>28</v>
      </c>
      <c r="K169" s="13" t="s">
        <v>26</v>
      </c>
      <c r="L169" s="12">
        <v>852</v>
      </c>
      <c r="M169" s="12">
        <v>291</v>
      </c>
      <c r="N169" s="12">
        <v>4.5999999999999996</v>
      </c>
      <c r="O169" s="12">
        <v>4.5999999999999996</v>
      </c>
      <c r="P169" s="12">
        <v>4.5999999999999996</v>
      </c>
    </row>
    <row r="170" spans="1:16" ht="61.5" customHeight="1" x14ac:dyDescent="0.3">
      <c r="A170" s="45" t="s">
        <v>45</v>
      </c>
      <c r="B170" s="46"/>
      <c r="C170" s="46"/>
      <c r="D170" s="46"/>
      <c r="E170" s="46"/>
      <c r="F170" s="46"/>
      <c r="G170" s="47"/>
      <c r="H170" s="9">
        <v>301</v>
      </c>
      <c r="I170" s="11" t="s">
        <v>18</v>
      </c>
      <c r="J170" s="11" t="s">
        <v>18</v>
      </c>
      <c r="K170" s="4"/>
      <c r="L170" s="9"/>
      <c r="M170" s="9"/>
      <c r="N170" s="9">
        <f>SUM(N172)</f>
        <v>5</v>
      </c>
      <c r="O170" s="9">
        <f t="shared" ref="O170:P170" si="89">SUM(O172)</f>
        <v>5</v>
      </c>
      <c r="P170" s="9">
        <f t="shared" si="89"/>
        <v>5</v>
      </c>
    </row>
    <row r="171" spans="1:16" ht="60.75" customHeight="1" x14ac:dyDescent="0.3">
      <c r="A171" s="42" t="s">
        <v>124</v>
      </c>
      <c r="B171" s="43"/>
      <c r="C171" s="43"/>
      <c r="D171" s="43"/>
      <c r="E171" s="43"/>
      <c r="F171" s="43"/>
      <c r="G171" s="44"/>
      <c r="H171" s="12">
        <v>301</v>
      </c>
      <c r="I171" s="18" t="s">
        <v>18</v>
      </c>
      <c r="J171" s="18" t="s">
        <v>18</v>
      </c>
      <c r="K171" s="31">
        <v>72</v>
      </c>
      <c r="L171" s="12"/>
      <c r="M171" s="12"/>
      <c r="N171" s="12">
        <f t="shared" ref="N171:P175" si="90">SUM(N172)</f>
        <v>5</v>
      </c>
      <c r="O171" s="12">
        <f t="shared" si="90"/>
        <v>5</v>
      </c>
      <c r="P171" s="12">
        <f t="shared" si="90"/>
        <v>5</v>
      </c>
    </row>
    <row r="172" spans="1:16" ht="60.75" customHeight="1" x14ac:dyDescent="0.3">
      <c r="A172" s="42" t="s">
        <v>16</v>
      </c>
      <c r="B172" s="43"/>
      <c r="C172" s="43"/>
      <c r="D172" s="43"/>
      <c r="E172" s="43"/>
      <c r="F172" s="43"/>
      <c r="G172" s="44"/>
      <c r="H172" s="12">
        <v>301</v>
      </c>
      <c r="I172" s="18" t="s">
        <v>18</v>
      </c>
      <c r="J172" s="18" t="s">
        <v>18</v>
      </c>
      <c r="K172" s="13" t="s">
        <v>19</v>
      </c>
      <c r="L172" s="12"/>
      <c r="M172" s="12"/>
      <c r="N172" s="12">
        <f t="shared" si="90"/>
        <v>5</v>
      </c>
      <c r="O172" s="12">
        <f t="shared" si="90"/>
        <v>5</v>
      </c>
      <c r="P172" s="12">
        <f t="shared" si="90"/>
        <v>5</v>
      </c>
    </row>
    <row r="173" spans="1:16" ht="49.5" customHeight="1" x14ac:dyDescent="0.3">
      <c r="A173" s="57" t="s">
        <v>13</v>
      </c>
      <c r="B173" s="58"/>
      <c r="C173" s="58"/>
      <c r="D173" s="58"/>
      <c r="E173" s="58"/>
      <c r="F173" s="58"/>
      <c r="G173" s="59"/>
      <c r="H173" s="12">
        <v>301</v>
      </c>
      <c r="I173" s="18" t="s">
        <v>18</v>
      </c>
      <c r="J173" s="18" t="s">
        <v>18</v>
      </c>
      <c r="K173" s="13" t="s">
        <v>20</v>
      </c>
      <c r="L173" s="12"/>
      <c r="M173" s="12"/>
      <c r="N173" s="12">
        <f t="shared" si="90"/>
        <v>5</v>
      </c>
      <c r="O173" s="12">
        <f t="shared" si="90"/>
        <v>5</v>
      </c>
      <c r="P173" s="12">
        <f t="shared" si="90"/>
        <v>5</v>
      </c>
    </row>
    <row r="174" spans="1:16" s="22" customFormat="1" ht="43.5" customHeight="1" x14ac:dyDescent="0.3">
      <c r="A174" s="48" t="s">
        <v>46</v>
      </c>
      <c r="B174" s="49"/>
      <c r="C174" s="49"/>
      <c r="D174" s="49"/>
      <c r="E174" s="49"/>
      <c r="F174" s="49"/>
      <c r="G174" s="50"/>
      <c r="H174" s="12">
        <v>301</v>
      </c>
      <c r="I174" s="18" t="s">
        <v>18</v>
      </c>
      <c r="J174" s="18" t="s">
        <v>18</v>
      </c>
      <c r="K174" s="13" t="s">
        <v>130</v>
      </c>
      <c r="L174" s="12"/>
      <c r="M174" s="12"/>
      <c r="N174" s="12">
        <f t="shared" si="90"/>
        <v>5</v>
      </c>
      <c r="O174" s="12">
        <f t="shared" si="90"/>
        <v>5</v>
      </c>
      <c r="P174" s="12">
        <f t="shared" si="90"/>
        <v>5</v>
      </c>
    </row>
    <row r="175" spans="1:16" ht="84" customHeight="1" x14ac:dyDescent="0.3">
      <c r="A175" s="48" t="s">
        <v>100</v>
      </c>
      <c r="B175" s="49"/>
      <c r="C175" s="49"/>
      <c r="D175" s="49"/>
      <c r="E175" s="49"/>
      <c r="F175" s="49"/>
      <c r="G175" s="50"/>
      <c r="H175" s="12">
        <v>301</v>
      </c>
      <c r="I175" s="18" t="s">
        <v>18</v>
      </c>
      <c r="J175" s="18" t="s">
        <v>18</v>
      </c>
      <c r="K175" s="13" t="s">
        <v>130</v>
      </c>
      <c r="L175" s="12">
        <v>200</v>
      </c>
      <c r="M175" s="12"/>
      <c r="N175" s="12">
        <f t="shared" si="90"/>
        <v>5</v>
      </c>
      <c r="O175" s="12">
        <f t="shared" si="90"/>
        <v>5</v>
      </c>
      <c r="P175" s="12">
        <f t="shared" si="90"/>
        <v>5</v>
      </c>
    </row>
    <row r="176" spans="1:16" ht="54" customHeight="1" x14ac:dyDescent="0.3">
      <c r="A176" s="42" t="s">
        <v>120</v>
      </c>
      <c r="B176" s="43"/>
      <c r="C176" s="43"/>
      <c r="D176" s="43"/>
      <c r="E176" s="43"/>
      <c r="F176" s="43"/>
      <c r="G176" s="44"/>
      <c r="H176" s="12">
        <v>301</v>
      </c>
      <c r="I176" s="18" t="s">
        <v>18</v>
      </c>
      <c r="J176" s="12" t="s">
        <v>18</v>
      </c>
      <c r="K176" s="13" t="s">
        <v>130</v>
      </c>
      <c r="L176" s="12">
        <v>240</v>
      </c>
      <c r="M176" s="12"/>
      <c r="N176" s="12">
        <f>SUM(N179)</f>
        <v>5</v>
      </c>
      <c r="O176" s="12">
        <f t="shared" ref="O176:P176" si="91">SUM(O179)</f>
        <v>5</v>
      </c>
      <c r="P176" s="12">
        <f t="shared" si="91"/>
        <v>5</v>
      </c>
    </row>
    <row r="177" spans="1:31" ht="56.25" customHeight="1" x14ac:dyDescent="0.3">
      <c r="A177" s="42" t="s">
        <v>121</v>
      </c>
      <c r="B177" s="43"/>
      <c r="C177" s="43"/>
      <c r="D177" s="43"/>
      <c r="E177" s="43"/>
      <c r="F177" s="43"/>
      <c r="G177" s="44"/>
      <c r="H177" s="12">
        <v>301</v>
      </c>
      <c r="I177" s="18" t="s">
        <v>18</v>
      </c>
      <c r="J177" s="12" t="s">
        <v>18</v>
      </c>
      <c r="K177" s="13" t="s">
        <v>130</v>
      </c>
      <c r="L177" s="12">
        <v>244</v>
      </c>
      <c r="M177" s="12"/>
      <c r="N177" s="12">
        <v>5</v>
      </c>
      <c r="O177" s="12">
        <v>5</v>
      </c>
      <c r="P177" s="12">
        <v>5</v>
      </c>
    </row>
    <row r="178" spans="1:31" ht="36" customHeight="1" x14ac:dyDescent="0.3">
      <c r="A178" s="42" t="s">
        <v>85</v>
      </c>
      <c r="B178" s="43"/>
      <c r="C178" s="43"/>
      <c r="D178" s="43"/>
      <c r="E178" s="43"/>
      <c r="F178" s="43"/>
      <c r="G178" s="44"/>
      <c r="H178" s="12">
        <v>301</v>
      </c>
      <c r="I178" s="18" t="s">
        <v>18</v>
      </c>
      <c r="J178" s="12" t="s">
        <v>18</v>
      </c>
      <c r="K178" s="13" t="s">
        <v>130</v>
      </c>
      <c r="L178" s="12">
        <v>244</v>
      </c>
      <c r="M178" s="12">
        <v>340</v>
      </c>
      <c r="N178" s="12">
        <f>SUM(N179)</f>
        <v>5</v>
      </c>
      <c r="O178" s="12">
        <f t="shared" ref="O178:P178" si="92">SUM(O179)</f>
        <v>5</v>
      </c>
      <c r="P178" s="12">
        <f t="shared" si="92"/>
        <v>5</v>
      </c>
    </row>
    <row r="179" spans="1:31" ht="36.75" customHeight="1" x14ac:dyDescent="0.3">
      <c r="A179" s="42" t="s">
        <v>95</v>
      </c>
      <c r="B179" s="43"/>
      <c r="C179" s="43"/>
      <c r="D179" s="43"/>
      <c r="E179" s="43"/>
      <c r="F179" s="43"/>
      <c r="G179" s="44"/>
      <c r="H179" s="12">
        <v>301</v>
      </c>
      <c r="I179" s="18" t="s">
        <v>18</v>
      </c>
      <c r="J179" s="12" t="s">
        <v>18</v>
      </c>
      <c r="K179" s="13" t="s">
        <v>130</v>
      </c>
      <c r="L179" s="12">
        <v>244</v>
      </c>
      <c r="M179" s="12">
        <v>349</v>
      </c>
      <c r="N179" s="12">
        <v>5</v>
      </c>
      <c r="O179" s="12">
        <v>5</v>
      </c>
      <c r="P179" s="12">
        <v>5</v>
      </c>
    </row>
    <row r="180" spans="1:31" ht="37.5" customHeight="1" x14ac:dyDescent="0.3">
      <c r="A180" s="45" t="s">
        <v>49</v>
      </c>
      <c r="B180" s="46"/>
      <c r="C180" s="46"/>
      <c r="D180" s="46"/>
      <c r="E180" s="46"/>
      <c r="F180" s="46"/>
      <c r="G180" s="47"/>
      <c r="H180" s="9">
        <v>301</v>
      </c>
      <c r="I180" s="11" t="s">
        <v>47</v>
      </c>
      <c r="J180" s="11"/>
      <c r="K180" s="4"/>
      <c r="L180" s="9"/>
      <c r="M180" s="9"/>
      <c r="N180" s="9">
        <f>SUM(N182)</f>
        <v>3749.7</v>
      </c>
      <c r="O180" s="9">
        <f t="shared" ref="O180:P180" si="93">SUM(O182)</f>
        <v>3749.7</v>
      </c>
      <c r="P180" s="9">
        <f t="shared" si="93"/>
        <v>3749.7</v>
      </c>
    </row>
    <row r="181" spans="1:31" ht="26.25" customHeight="1" x14ac:dyDescent="0.3">
      <c r="A181" s="45" t="s">
        <v>48</v>
      </c>
      <c r="B181" s="46"/>
      <c r="C181" s="46"/>
      <c r="D181" s="46"/>
      <c r="E181" s="46"/>
      <c r="F181" s="46"/>
      <c r="G181" s="47"/>
      <c r="H181" s="9">
        <v>301</v>
      </c>
      <c r="I181" s="11" t="s">
        <v>47</v>
      </c>
      <c r="J181" s="11" t="s">
        <v>9</v>
      </c>
      <c r="K181" s="4"/>
      <c r="L181" s="9"/>
      <c r="M181" s="9"/>
      <c r="N181" s="9">
        <f>SUM(N182)</f>
        <v>3749.7</v>
      </c>
      <c r="O181" s="9">
        <f t="shared" ref="O181:P181" si="94">SUM(O182)</f>
        <v>3749.7</v>
      </c>
      <c r="P181" s="9">
        <f t="shared" si="94"/>
        <v>3749.7</v>
      </c>
    </row>
    <row r="182" spans="1:31" ht="57" customHeight="1" x14ac:dyDescent="0.3">
      <c r="A182" s="45" t="s">
        <v>124</v>
      </c>
      <c r="B182" s="46"/>
      <c r="C182" s="46"/>
      <c r="D182" s="46"/>
      <c r="E182" s="46"/>
      <c r="F182" s="46"/>
      <c r="G182" s="47"/>
      <c r="H182" s="9">
        <v>301</v>
      </c>
      <c r="I182" s="11" t="s">
        <v>47</v>
      </c>
      <c r="J182" s="11" t="s">
        <v>9</v>
      </c>
      <c r="K182" s="32">
        <v>72</v>
      </c>
      <c r="L182" s="9"/>
      <c r="M182" s="9"/>
      <c r="N182" s="9">
        <f>SUM(N183+N208)</f>
        <v>3749.7</v>
      </c>
      <c r="O182" s="9">
        <f t="shared" ref="O182:P182" si="95">SUM(O183+O208)</f>
        <v>3749.7</v>
      </c>
      <c r="P182" s="9">
        <f t="shared" si="95"/>
        <v>3749.7</v>
      </c>
    </row>
    <row r="183" spans="1:31" ht="73.5" customHeight="1" x14ac:dyDescent="0.3">
      <c r="A183" s="54" t="s">
        <v>53</v>
      </c>
      <c r="B183" s="55"/>
      <c r="C183" s="55"/>
      <c r="D183" s="55"/>
      <c r="E183" s="55"/>
      <c r="F183" s="55"/>
      <c r="G183" s="56"/>
      <c r="H183" s="9">
        <v>301</v>
      </c>
      <c r="I183" s="11" t="s">
        <v>47</v>
      </c>
      <c r="J183" s="11" t="s">
        <v>9</v>
      </c>
      <c r="K183" s="4" t="s">
        <v>12</v>
      </c>
      <c r="L183" s="9"/>
      <c r="M183" s="9"/>
      <c r="N183" s="27">
        <f>SUM(N184)</f>
        <v>1960.3</v>
      </c>
      <c r="O183" s="10">
        <f t="shared" ref="O183:P184" si="96">SUM(O184)</f>
        <v>1960.3</v>
      </c>
      <c r="P183" s="10">
        <f t="shared" si="96"/>
        <v>1960.3</v>
      </c>
      <c r="AD183" s="2" t="s">
        <v>83</v>
      </c>
      <c r="AE183" s="2"/>
    </row>
    <row r="184" spans="1:31" ht="34.5" customHeight="1" x14ac:dyDescent="0.3">
      <c r="A184" s="57" t="s">
        <v>13</v>
      </c>
      <c r="B184" s="58"/>
      <c r="C184" s="58"/>
      <c r="D184" s="58"/>
      <c r="E184" s="58"/>
      <c r="F184" s="58"/>
      <c r="G184" s="59"/>
      <c r="H184" s="12">
        <v>301</v>
      </c>
      <c r="I184" s="18" t="s">
        <v>47</v>
      </c>
      <c r="J184" s="18" t="s">
        <v>9</v>
      </c>
      <c r="K184" s="13" t="s">
        <v>14</v>
      </c>
      <c r="L184" s="12"/>
      <c r="M184" s="12"/>
      <c r="N184" s="12">
        <f>SUM(N185)</f>
        <v>1960.3</v>
      </c>
      <c r="O184" s="12">
        <f t="shared" si="96"/>
        <v>1960.3</v>
      </c>
      <c r="P184" s="12">
        <f t="shared" si="96"/>
        <v>1960.3</v>
      </c>
    </row>
    <row r="185" spans="1:31" ht="55.5" customHeight="1" x14ac:dyDescent="0.3">
      <c r="A185" s="48" t="s">
        <v>151</v>
      </c>
      <c r="B185" s="49"/>
      <c r="C185" s="49"/>
      <c r="D185" s="49"/>
      <c r="E185" s="49"/>
      <c r="F185" s="49"/>
      <c r="G185" s="50"/>
      <c r="H185" s="12">
        <v>301</v>
      </c>
      <c r="I185" s="18" t="s">
        <v>47</v>
      </c>
      <c r="J185" s="18" t="s">
        <v>9</v>
      </c>
      <c r="K185" s="13" t="s">
        <v>150</v>
      </c>
      <c r="L185" s="12"/>
      <c r="M185" s="12"/>
      <c r="N185" s="12">
        <f>SUM(N186+N194+N207)</f>
        <v>1960.3</v>
      </c>
      <c r="O185" s="12">
        <f t="shared" ref="O185:P185" si="97">SUM(O186+O194+O207)</f>
        <v>1960.3</v>
      </c>
      <c r="P185" s="12">
        <f t="shared" si="97"/>
        <v>1960.3</v>
      </c>
    </row>
    <row r="186" spans="1:31" ht="128.25" customHeight="1" x14ac:dyDescent="0.3">
      <c r="A186" s="42" t="s">
        <v>99</v>
      </c>
      <c r="B186" s="43"/>
      <c r="C186" s="43"/>
      <c r="D186" s="43"/>
      <c r="E186" s="43"/>
      <c r="F186" s="43"/>
      <c r="G186" s="44"/>
      <c r="H186" s="12">
        <v>301</v>
      </c>
      <c r="I186" s="18" t="s">
        <v>47</v>
      </c>
      <c r="J186" s="18" t="s">
        <v>9</v>
      </c>
      <c r="K186" s="13" t="s">
        <v>150</v>
      </c>
      <c r="L186" s="12">
        <v>100</v>
      </c>
      <c r="M186" s="12"/>
      <c r="N186" s="12">
        <f>SUM(N187)</f>
        <v>1061.5999999999999</v>
      </c>
      <c r="O186" s="12">
        <f t="shared" ref="O186:P186" si="98">SUM(O187)</f>
        <v>1061.5999999999999</v>
      </c>
      <c r="P186" s="12">
        <f t="shared" si="98"/>
        <v>1061.5999999999999</v>
      </c>
    </row>
    <row r="187" spans="1:31" ht="54.75" customHeight="1" x14ac:dyDescent="0.3">
      <c r="A187" s="42" t="s">
        <v>66</v>
      </c>
      <c r="B187" s="43"/>
      <c r="C187" s="43"/>
      <c r="D187" s="43"/>
      <c r="E187" s="43"/>
      <c r="F187" s="43"/>
      <c r="G187" s="44"/>
      <c r="H187" s="12">
        <v>301</v>
      </c>
      <c r="I187" s="18" t="s">
        <v>47</v>
      </c>
      <c r="J187" s="18" t="s">
        <v>9</v>
      </c>
      <c r="K187" s="13" t="s">
        <v>150</v>
      </c>
      <c r="L187" s="12">
        <v>110</v>
      </c>
      <c r="M187" s="12"/>
      <c r="N187" s="12">
        <f>SUM(N189+N193+N191)</f>
        <v>1061.5999999999999</v>
      </c>
      <c r="O187" s="12">
        <f t="shared" ref="O187:P187" si="99">SUM(O189+O193+O191)</f>
        <v>1061.5999999999999</v>
      </c>
      <c r="P187" s="12">
        <f t="shared" si="99"/>
        <v>1061.5999999999999</v>
      </c>
      <c r="V187" s="21"/>
    </row>
    <row r="188" spans="1:31" ht="59.25" customHeight="1" x14ac:dyDescent="0.3">
      <c r="A188" s="48" t="s">
        <v>82</v>
      </c>
      <c r="B188" s="49"/>
      <c r="C188" s="49"/>
      <c r="D188" s="49"/>
      <c r="E188" s="23"/>
      <c r="F188" s="23"/>
      <c r="G188" s="19"/>
      <c r="H188" s="12">
        <v>301</v>
      </c>
      <c r="I188" s="18" t="s">
        <v>47</v>
      </c>
      <c r="J188" s="18" t="s">
        <v>9</v>
      </c>
      <c r="K188" s="13" t="s">
        <v>150</v>
      </c>
      <c r="L188" s="12">
        <v>111</v>
      </c>
      <c r="M188" s="12"/>
      <c r="N188" s="12">
        <f>SUM(N189)</f>
        <v>800</v>
      </c>
      <c r="O188" s="12">
        <f t="shared" ref="O188:P188" si="100">SUM(O189)</f>
        <v>800</v>
      </c>
      <c r="P188" s="12">
        <f t="shared" si="100"/>
        <v>800</v>
      </c>
    </row>
    <row r="189" spans="1:31" ht="54.75" customHeight="1" x14ac:dyDescent="0.3">
      <c r="A189" s="48" t="s">
        <v>111</v>
      </c>
      <c r="B189" s="49"/>
      <c r="C189" s="49"/>
      <c r="D189" s="49"/>
      <c r="E189" s="23"/>
      <c r="F189" s="23"/>
      <c r="G189" s="19"/>
      <c r="H189" s="12">
        <v>301</v>
      </c>
      <c r="I189" s="18" t="s">
        <v>47</v>
      </c>
      <c r="J189" s="18" t="s">
        <v>9</v>
      </c>
      <c r="K189" s="13" t="s">
        <v>150</v>
      </c>
      <c r="L189" s="12">
        <v>111</v>
      </c>
      <c r="M189" s="12">
        <v>211</v>
      </c>
      <c r="N189" s="12">
        <v>800</v>
      </c>
      <c r="O189" s="12">
        <v>800</v>
      </c>
      <c r="P189" s="12">
        <v>800</v>
      </c>
    </row>
    <row r="190" spans="1:31" ht="57" customHeight="1" x14ac:dyDescent="0.3">
      <c r="A190" s="42" t="s">
        <v>112</v>
      </c>
      <c r="B190" s="43"/>
      <c r="C190" s="43"/>
      <c r="D190" s="43"/>
      <c r="E190" s="43"/>
      <c r="F190" s="43"/>
      <c r="G190" s="44"/>
      <c r="H190" s="12">
        <v>301</v>
      </c>
      <c r="I190" s="18" t="s">
        <v>47</v>
      </c>
      <c r="J190" s="18" t="s">
        <v>9</v>
      </c>
      <c r="K190" s="13" t="s">
        <v>150</v>
      </c>
      <c r="L190" s="12">
        <v>112</v>
      </c>
      <c r="M190" s="12"/>
      <c r="N190" s="12">
        <f>SUM(N191)</f>
        <v>20</v>
      </c>
      <c r="O190" s="12">
        <f t="shared" ref="O190:P190" si="101">SUM(O191)</f>
        <v>20</v>
      </c>
      <c r="P190" s="12">
        <f t="shared" si="101"/>
        <v>20</v>
      </c>
    </row>
    <row r="191" spans="1:31" ht="56.25" customHeight="1" x14ac:dyDescent="0.3">
      <c r="A191" s="42" t="s">
        <v>113</v>
      </c>
      <c r="B191" s="43"/>
      <c r="C191" s="43"/>
      <c r="D191" s="43"/>
      <c r="E191" s="43"/>
      <c r="F191" s="43"/>
      <c r="G191" s="44"/>
      <c r="H191" s="12">
        <v>301</v>
      </c>
      <c r="I191" s="18" t="s">
        <v>47</v>
      </c>
      <c r="J191" s="18" t="s">
        <v>9</v>
      </c>
      <c r="K191" s="13" t="s">
        <v>150</v>
      </c>
      <c r="L191" s="12">
        <v>112</v>
      </c>
      <c r="M191" s="12">
        <v>266</v>
      </c>
      <c r="N191" s="12">
        <v>20</v>
      </c>
      <c r="O191" s="12">
        <v>20</v>
      </c>
      <c r="P191" s="12">
        <v>20</v>
      </c>
    </row>
    <row r="192" spans="1:31" ht="96" customHeight="1" x14ac:dyDescent="0.3">
      <c r="A192" s="42" t="s">
        <v>78</v>
      </c>
      <c r="B192" s="43"/>
      <c r="C192" s="43"/>
      <c r="D192" s="43"/>
      <c r="E192" s="43"/>
      <c r="F192" s="43"/>
      <c r="G192" s="44"/>
      <c r="H192" s="12">
        <v>301</v>
      </c>
      <c r="I192" s="18" t="s">
        <v>47</v>
      </c>
      <c r="J192" s="18" t="s">
        <v>9</v>
      </c>
      <c r="K192" s="13" t="s">
        <v>150</v>
      </c>
      <c r="L192" s="12">
        <v>119</v>
      </c>
      <c r="M192" s="12"/>
      <c r="N192" s="12">
        <f>SUM(N193)</f>
        <v>241.6</v>
      </c>
      <c r="O192" s="12">
        <f t="shared" ref="O192:P192" si="102">SUM(O193)</f>
        <v>241.6</v>
      </c>
      <c r="P192" s="12">
        <f t="shared" si="102"/>
        <v>241.6</v>
      </c>
    </row>
    <row r="193" spans="1:16" ht="60" customHeight="1" x14ac:dyDescent="0.3">
      <c r="A193" s="42" t="s">
        <v>110</v>
      </c>
      <c r="B193" s="43"/>
      <c r="C193" s="43"/>
      <c r="D193" s="43"/>
      <c r="E193" s="43"/>
      <c r="F193" s="43"/>
      <c r="G193" s="44"/>
      <c r="H193" s="12">
        <v>301</v>
      </c>
      <c r="I193" s="18" t="s">
        <v>47</v>
      </c>
      <c r="J193" s="18" t="s">
        <v>9</v>
      </c>
      <c r="K193" s="13" t="s">
        <v>150</v>
      </c>
      <c r="L193" s="12">
        <v>119</v>
      </c>
      <c r="M193" s="12">
        <v>213</v>
      </c>
      <c r="N193" s="12">
        <v>241.6</v>
      </c>
      <c r="O193" s="12">
        <v>241.6</v>
      </c>
      <c r="P193" s="12">
        <v>241.6</v>
      </c>
    </row>
    <row r="194" spans="1:16" s="22" customFormat="1" ht="62.25" customHeight="1" x14ac:dyDescent="0.3">
      <c r="A194" s="48" t="s">
        <v>100</v>
      </c>
      <c r="B194" s="49"/>
      <c r="C194" s="49"/>
      <c r="D194" s="49"/>
      <c r="E194" s="49"/>
      <c r="F194" s="49"/>
      <c r="G194" s="50"/>
      <c r="H194" s="12">
        <v>301</v>
      </c>
      <c r="I194" s="18" t="s">
        <v>47</v>
      </c>
      <c r="J194" s="18" t="s">
        <v>9</v>
      </c>
      <c r="K194" s="13" t="s">
        <v>150</v>
      </c>
      <c r="L194" s="12">
        <v>200</v>
      </c>
      <c r="M194" s="12"/>
      <c r="N194" s="12">
        <f t="shared" ref="N194:P194" si="103">SUM(N195)</f>
        <v>507.7</v>
      </c>
      <c r="O194" s="12">
        <f t="shared" si="103"/>
        <v>507.7</v>
      </c>
      <c r="P194" s="12">
        <f t="shared" si="103"/>
        <v>507.7</v>
      </c>
    </row>
    <row r="195" spans="1:16" ht="56.25" customHeight="1" x14ac:dyDescent="0.3">
      <c r="A195" s="42" t="s">
        <v>120</v>
      </c>
      <c r="B195" s="43"/>
      <c r="C195" s="43"/>
      <c r="D195" s="43"/>
      <c r="E195" s="43"/>
      <c r="F195" s="43"/>
      <c r="G195" s="44"/>
      <c r="H195" s="12">
        <v>301</v>
      </c>
      <c r="I195" s="12" t="s">
        <v>47</v>
      </c>
      <c r="J195" s="12" t="s">
        <v>9</v>
      </c>
      <c r="K195" s="13" t="s">
        <v>150</v>
      </c>
      <c r="L195" s="12">
        <v>240</v>
      </c>
      <c r="M195" s="12"/>
      <c r="N195" s="12">
        <f>SUM(N196+N202)</f>
        <v>507.7</v>
      </c>
      <c r="O195" s="12">
        <f t="shared" ref="O195:P195" si="104">SUM(O196+O202)</f>
        <v>507.7</v>
      </c>
      <c r="P195" s="12">
        <f t="shared" si="104"/>
        <v>507.7</v>
      </c>
    </row>
    <row r="196" spans="1:16" ht="57.75" customHeight="1" x14ac:dyDescent="0.3">
      <c r="A196" s="42" t="s">
        <v>121</v>
      </c>
      <c r="B196" s="43"/>
      <c r="C196" s="43"/>
      <c r="D196" s="43"/>
      <c r="E196" s="43"/>
      <c r="F196" s="43"/>
      <c r="G196" s="44"/>
      <c r="H196" s="12">
        <v>301</v>
      </c>
      <c r="I196" s="12" t="s">
        <v>47</v>
      </c>
      <c r="J196" s="12" t="s">
        <v>9</v>
      </c>
      <c r="K196" s="13" t="s">
        <v>150</v>
      </c>
      <c r="L196" s="12">
        <v>244</v>
      </c>
      <c r="M196" s="12"/>
      <c r="N196" s="12">
        <f>SUM(N197+N198+N199)</f>
        <v>287.7</v>
      </c>
      <c r="O196" s="12">
        <f t="shared" ref="O196:P196" si="105">SUM(O197+O198+O199)</f>
        <v>287.7</v>
      </c>
      <c r="P196" s="12">
        <f t="shared" si="105"/>
        <v>287.7</v>
      </c>
    </row>
    <row r="197" spans="1:16" ht="39.75" customHeight="1" x14ac:dyDescent="0.3">
      <c r="A197" s="42" t="s">
        <v>118</v>
      </c>
      <c r="B197" s="43"/>
      <c r="C197" s="43"/>
      <c r="D197" s="43"/>
      <c r="E197" s="43"/>
      <c r="F197" s="43"/>
      <c r="G197" s="44"/>
      <c r="H197" s="12">
        <v>301</v>
      </c>
      <c r="I197" s="12" t="s">
        <v>47</v>
      </c>
      <c r="J197" s="12" t="s">
        <v>9</v>
      </c>
      <c r="K197" s="13" t="s">
        <v>150</v>
      </c>
      <c r="L197" s="12">
        <v>244</v>
      </c>
      <c r="M197" s="12">
        <v>225</v>
      </c>
      <c r="N197" s="12">
        <f>30-30</f>
        <v>0</v>
      </c>
      <c r="O197" s="12">
        <f t="shared" ref="O197:P197" si="106">30-30</f>
        <v>0</v>
      </c>
      <c r="P197" s="12">
        <f t="shared" si="106"/>
        <v>0</v>
      </c>
    </row>
    <row r="198" spans="1:16" ht="33.75" customHeight="1" x14ac:dyDescent="0.3">
      <c r="A198" s="42" t="s">
        <v>117</v>
      </c>
      <c r="B198" s="43"/>
      <c r="C198" s="43"/>
      <c r="D198" s="43"/>
      <c r="E198" s="43"/>
      <c r="F198" s="43"/>
      <c r="G198" s="44"/>
      <c r="H198" s="12">
        <v>301</v>
      </c>
      <c r="I198" s="12" t="s">
        <v>47</v>
      </c>
      <c r="J198" s="12" t="s">
        <v>9</v>
      </c>
      <c r="K198" s="13" t="s">
        <v>150</v>
      </c>
      <c r="L198" s="12">
        <v>244</v>
      </c>
      <c r="M198" s="12">
        <v>226</v>
      </c>
      <c r="N198" s="12">
        <f>56.4+174</f>
        <v>230.4</v>
      </c>
      <c r="O198" s="12">
        <f t="shared" ref="O198:P198" si="107">56.4+174</f>
        <v>230.4</v>
      </c>
      <c r="P198" s="12">
        <f t="shared" si="107"/>
        <v>230.4</v>
      </c>
    </row>
    <row r="199" spans="1:16" ht="35.25" customHeight="1" x14ac:dyDescent="0.3">
      <c r="A199" s="42" t="s">
        <v>85</v>
      </c>
      <c r="B199" s="43"/>
      <c r="C199" s="43"/>
      <c r="D199" s="43"/>
      <c r="E199" s="43"/>
      <c r="F199" s="43"/>
      <c r="G199" s="44"/>
      <c r="H199" s="12">
        <v>301</v>
      </c>
      <c r="I199" s="12" t="s">
        <v>47</v>
      </c>
      <c r="J199" s="12" t="s">
        <v>9</v>
      </c>
      <c r="K199" s="13" t="s">
        <v>150</v>
      </c>
      <c r="L199" s="12">
        <v>244</v>
      </c>
      <c r="M199" s="12">
        <v>340</v>
      </c>
      <c r="N199" s="12">
        <f>SUM(N201+N200)</f>
        <v>57.3</v>
      </c>
      <c r="O199" s="12">
        <f t="shared" ref="O199:P199" si="108">SUM(O201+O200)</f>
        <v>57.3</v>
      </c>
      <c r="P199" s="12">
        <f t="shared" si="108"/>
        <v>57.3</v>
      </c>
    </row>
    <row r="200" spans="1:16" ht="50.25" customHeight="1" x14ac:dyDescent="0.3">
      <c r="A200" s="42" t="s">
        <v>87</v>
      </c>
      <c r="B200" s="43"/>
      <c r="C200" s="43"/>
      <c r="D200" s="43"/>
      <c r="E200" s="43"/>
      <c r="F200" s="43"/>
      <c r="G200" s="44"/>
      <c r="H200" s="12">
        <v>301</v>
      </c>
      <c r="I200" s="12" t="s">
        <v>47</v>
      </c>
      <c r="J200" s="12" t="s">
        <v>9</v>
      </c>
      <c r="K200" s="13" t="s">
        <v>150</v>
      </c>
      <c r="L200" s="12">
        <v>244</v>
      </c>
      <c r="M200" s="12">
        <v>346</v>
      </c>
      <c r="N200" s="12">
        <v>7.3</v>
      </c>
      <c r="O200" s="12">
        <v>7.3</v>
      </c>
      <c r="P200" s="12">
        <v>7.3</v>
      </c>
    </row>
    <row r="201" spans="1:16" ht="50.25" customHeight="1" x14ac:dyDescent="0.3">
      <c r="A201" s="42" t="s">
        <v>87</v>
      </c>
      <c r="B201" s="43"/>
      <c r="C201" s="43"/>
      <c r="D201" s="43"/>
      <c r="E201" s="43"/>
      <c r="F201" s="43"/>
      <c r="G201" s="44"/>
      <c r="H201" s="12">
        <v>301</v>
      </c>
      <c r="I201" s="12" t="s">
        <v>47</v>
      </c>
      <c r="J201" s="12" t="s">
        <v>9</v>
      </c>
      <c r="K201" s="13" t="s">
        <v>150</v>
      </c>
      <c r="L201" s="12">
        <v>244</v>
      </c>
      <c r="M201" s="12">
        <v>349</v>
      </c>
      <c r="N201" s="12">
        <v>50</v>
      </c>
      <c r="O201" s="12">
        <v>50</v>
      </c>
      <c r="P201" s="12">
        <v>50</v>
      </c>
    </row>
    <row r="202" spans="1:16" ht="42" customHeight="1" x14ac:dyDescent="0.3">
      <c r="A202" s="42" t="s">
        <v>103</v>
      </c>
      <c r="B202" s="43"/>
      <c r="C202" s="43"/>
      <c r="D202" s="43"/>
      <c r="E202" s="43"/>
      <c r="F202" s="43"/>
      <c r="G202" s="44"/>
      <c r="H202" s="12">
        <v>301</v>
      </c>
      <c r="I202" s="12" t="s">
        <v>47</v>
      </c>
      <c r="J202" s="12" t="s">
        <v>9</v>
      </c>
      <c r="K202" s="13" t="s">
        <v>150</v>
      </c>
      <c r="L202" s="12">
        <v>247</v>
      </c>
      <c r="M202" s="12"/>
      <c r="N202" s="12">
        <f>SUM(N203)</f>
        <v>220</v>
      </c>
      <c r="O202" s="12">
        <f t="shared" ref="O202:P202" si="109">SUM(O203)</f>
        <v>220</v>
      </c>
      <c r="P202" s="12">
        <f t="shared" si="109"/>
        <v>220</v>
      </c>
    </row>
    <row r="203" spans="1:16" ht="60" customHeight="1" x14ac:dyDescent="0.3">
      <c r="A203" s="42" t="s">
        <v>69</v>
      </c>
      <c r="B203" s="43"/>
      <c r="C203" s="43"/>
      <c r="D203" s="43"/>
      <c r="E203" s="43"/>
      <c r="F203" s="43"/>
      <c r="G203" s="44"/>
      <c r="H203" s="12">
        <v>301</v>
      </c>
      <c r="I203" s="12" t="s">
        <v>47</v>
      </c>
      <c r="J203" s="12" t="s">
        <v>9</v>
      </c>
      <c r="K203" s="13" t="s">
        <v>150</v>
      </c>
      <c r="L203" s="12">
        <v>247</v>
      </c>
      <c r="M203" s="12">
        <v>223</v>
      </c>
      <c r="N203" s="12">
        <v>220</v>
      </c>
      <c r="O203" s="12">
        <v>220</v>
      </c>
      <c r="P203" s="12">
        <v>220</v>
      </c>
    </row>
    <row r="204" spans="1:16" ht="35.25" customHeight="1" x14ac:dyDescent="0.3">
      <c r="A204" s="42" t="s">
        <v>60</v>
      </c>
      <c r="B204" s="43"/>
      <c r="C204" s="43"/>
      <c r="D204" s="43"/>
      <c r="E204" s="43"/>
      <c r="F204" s="43"/>
      <c r="G204" s="44"/>
      <c r="H204" s="12">
        <v>301</v>
      </c>
      <c r="I204" s="12" t="s">
        <v>47</v>
      </c>
      <c r="J204" s="12" t="s">
        <v>9</v>
      </c>
      <c r="K204" s="13" t="s">
        <v>150</v>
      </c>
      <c r="L204" s="12">
        <v>850</v>
      </c>
      <c r="M204" s="12"/>
      <c r="N204" s="12">
        <f>SUM(N207)</f>
        <v>391</v>
      </c>
      <c r="O204" s="12">
        <f t="shared" ref="O204:P204" si="110">SUM(O207)</f>
        <v>391</v>
      </c>
      <c r="P204" s="12">
        <f t="shared" si="110"/>
        <v>391</v>
      </c>
    </row>
    <row r="205" spans="1:16" ht="36" customHeight="1" x14ac:dyDescent="0.3">
      <c r="A205" s="42" t="s">
        <v>61</v>
      </c>
      <c r="B205" s="43"/>
      <c r="C205" s="43"/>
      <c r="D205" s="43"/>
      <c r="E205" s="43"/>
      <c r="F205" s="43"/>
      <c r="G205" s="44"/>
      <c r="H205" s="12">
        <v>301</v>
      </c>
      <c r="I205" s="12" t="s">
        <v>47</v>
      </c>
      <c r="J205" s="12" t="s">
        <v>9</v>
      </c>
      <c r="K205" s="13" t="s">
        <v>150</v>
      </c>
      <c r="L205" s="12">
        <v>851</v>
      </c>
      <c r="M205" s="12"/>
      <c r="N205" s="12">
        <v>408</v>
      </c>
      <c r="O205" s="12">
        <v>408</v>
      </c>
      <c r="P205" s="12">
        <v>408</v>
      </c>
    </row>
    <row r="206" spans="1:16" ht="36" customHeight="1" x14ac:dyDescent="0.3">
      <c r="A206" s="42" t="s">
        <v>135</v>
      </c>
      <c r="B206" s="43"/>
      <c r="C206" s="43"/>
      <c r="D206" s="43"/>
      <c r="E206" s="43"/>
      <c r="F206" s="43"/>
      <c r="G206" s="44"/>
      <c r="H206" s="12">
        <v>301</v>
      </c>
      <c r="I206" s="12" t="s">
        <v>47</v>
      </c>
      <c r="J206" s="12" t="s">
        <v>9</v>
      </c>
      <c r="K206" s="13" t="s">
        <v>150</v>
      </c>
      <c r="L206" s="12">
        <v>851</v>
      </c>
      <c r="M206" s="12">
        <v>290</v>
      </c>
      <c r="N206" s="12">
        <v>408</v>
      </c>
      <c r="O206" s="12">
        <v>408</v>
      </c>
      <c r="P206" s="12">
        <v>408</v>
      </c>
    </row>
    <row r="207" spans="1:16" ht="36" customHeight="1" x14ac:dyDescent="0.3">
      <c r="A207" s="42" t="s">
        <v>91</v>
      </c>
      <c r="B207" s="43"/>
      <c r="C207" s="43"/>
      <c r="D207" s="43"/>
      <c r="E207" s="43"/>
      <c r="F207" s="43"/>
      <c r="G207" s="44"/>
      <c r="H207" s="12">
        <v>301</v>
      </c>
      <c r="I207" s="12" t="s">
        <v>47</v>
      </c>
      <c r="J207" s="12" t="s">
        <v>9</v>
      </c>
      <c r="K207" s="13" t="s">
        <v>150</v>
      </c>
      <c r="L207" s="12">
        <v>851</v>
      </c>
      <c r="M207" s="12">
        <v>291</v>
      </c>
      <c r="N207" s="12">
        <v>391</v>
      </c>
      <c r="O207" s="12">
        <v>391</v>
      </c>
      <c r="P207" s="12">
        <v>391</v>
      </c>
    </row>
    <row r="208" spans="1:16" ht="32.25" customHeight="1" x14ac:dyDescent="0.3">
      <c r="A208" s="54" t="s">
        <v>52</v>
      </c>
      <c r="B208" s="55"/>
      <c r="C208" s="55"/>
      <c r="D208" s="55"/>
      <c r="E208" s="55"/>
      <c r="F208" s="55"/>
      <c r="G208" s="56"/>
      <c r="H208" s="9">
        <v>301</v>
      </c>
      <c r="I208" s="11" t="s">
        <v>47</v>
      </c>
      <c r="J208" s="11" t="s">
        <v>9</v>
      </c>
      <c r="K208" s="4" t="s">
        <v>50</v>
      </c>
      <c r="L208" s="9"/>
      <c r="M208" s="9"/>
      <c r="N208" s="9">
        <f t="shared" ref="N208:P209" si="111">SUM(N209)</f>
        <v>1789.4</v>
      </c>
      <c r="O208" s="9">
        <f t="shared" si="111"/>
        <v>1789.4</v>
      </c>
      <c r="P208" s="9">
        <f t="shared" si="111"/>
        <v>1789.4</v>
      </c>
    </row>
    <row r="209" spans="1:16" ht="30" customHeight="1" x14ac:dyDescent="0.3">
      <c r="A209" s="57" t="s">
        <v>13</v>
      </c>
      <c r="B209" s="58"/>
      <c r="C209" s="58"/>
      <c r="D209" s="58"/>
      <c r="E209" s="58"/>
      <c r="F209" s="58"/>
      <c r="G209" s="59"/>
      <c r="H209" s="12">
        <v>301</v>
      </c>
      <c r="I209" s="18" t="s">
        <v>47</v>
      </c>
      <c r="J209" s="18" t="s">
        <v>9</v>
      </c>
      <c r="K209" s="13" t="s">
        <v>51</v>
      </c>
      <c r="L209" s="12"/>
      <c r="M209" s="12"/>
      <c r="N209" s="12">
        <f t="shared" si="111"/>
        <v>1789.4</v>
      </c>
      <c r="O209" s="12">
        <f t="shared" si="111"/>
        <v>1789.4</v>
      </c>
      <c r="P209" s="12">
        <f t="shared" si="111"/>
        <v>1789.4</v>
      </c>
    </row>
    <row r="210" spans="1:16" ht="57.75" customHeight="1" x14ac:dyDescent="0.3">
      <c r="A210" s="48" t="s">
        <v>152</v>
      </c>
      <c r="B210" s="49"/>
      <c r="C210" s="49"/>
      <c r="D210" s="49"/>
      <c r="E210" s="49"/>
      <c r="F210" s="49"/>
      <c r="G210" s="50"/>
      <c r="H210" s="12">
        <v>301</v>
      </c>
      <c r="I210" s="18" t="s">
        <v>47</v>
      </c>
      <c r="J210" s="18" t="s">
        <v>9</v>
      </c>
      <c r="K210" s="13" t="s">
        <v>153</v>
      </c>
      <c r="L210" s="12"/>
      <c r="M210" s="12"/>
      <c r="N210" s="12">
        <f>SUM(N211+N219)</f>
        <v>1789.4</v>
      </c>
      <c r="O210" s="12">
        <f t="shared" ref="O210:P210" si="112">SUM(O211+O219)</f>
        <v>1789.4</v>
      </c>
      <c r="P210" s="12">
        <f t="shared" si="112"/>
        <v>1789.4</v>
      </c>
    </row>
    <row r="211" spans="1:16" ht="137.25" customHeight="1" x14ac:dyDescent="0.3">
      <c r="A211" s="42" t="s">
        <v>99</v>
      </c>
      <c r="B211" s="43"/>
      <c r="C211" s="43"/>
      <c r="D211" s="43"/>
      <c r="E211" s="43"/>
      <c r="F211" s="43"/>
      <c r="G211" s="44"/>
      <c r="H211" s="12">
        <v>301</v>
      </c>
      <c r="I211" s="18" t="s">
        <v>47</v>
      </c>
      <c r="J211" s="18" t="s">
        <v>9</v>
      </c>
      <c r="K211" s="13" t="s">
        <v>153</v>
      </c>
      <c r="L211" s="12">
        <v>100</v>
      </c>
      <c r="M211" s="12"/>
      <c r="N211" s="12">
        <f>SUM(N212)</f>
        <v>1459.4</v>
      </c>
      <c r="O211" s="12">
        <f t="shared" ref="O211:P211" si="113">SUM(O212)</f>
        <v>1459.4</v>
      </c>
      <c r="P211" s="12">
        <f t="shared" si="113"/>
        <v>1459.4</v>
      </c>
    </row>
    <row r="212" spans="1:16" ht="51.75" customHeight="1" x14ac:dyDescent="0.3">
      <c r="A212" s="42" t="s">
        <v>66</v>
      </c>
      <c r="B212" s="43"/>
      <c r="C212" s="43"/>
      <c r="D212" s="43"/>
      <c r="E212" s="43"/>
      <c r="F212" s="43"/>
      <c r="G212" s="44"/>
      <c r="H212" s="12">
        <v>301</v>
      </c>
      <c r="I212" s="18" t="s">
        <v>47</v>
      </c>
      <c r="J212" s="18" t="s">
        <v>9</v>
      </c>
      <c r="K212" s="13" t="s">
        <v>153</v>
      </c>
      <c r="L212" s="12">
        <v>110</v>
      </c>
      <c r="M212" s="12"/>
      <c r="N212" s="12">
        <f>SUM(N214+N218+N215)</f>
        <v>1459.4</v>
      </c>
      <c r="O212" s="12">
        <f t="shared" ref="O212:P212" si="114">SUM(O214+O218+O215)</f>
        <v>1459.4</v>
      </c>
      <c r="P212" s="12">
        <f t="shared" si="114"/>
        <v>1459.4</v>
      </c>
    </row>
    <row r="213" spans="1:16" ht="58.5" customHeight="1" x14ac:dyDescent="0.3">
      <c r="A213" s="42" t="s">
        <v>79</v>
      </c>
      <c r="B213" s="43"/>
      <c r="C213" s="43"/>
      <c r="D213" s="43"/>
      <c r="E213" s="43"/>
      <c r="F213" s="43"/>
      <c r="G213" s="44"/>
      <c r="H213" s="12">
        <v>301</v>
      </c>
      <c r="I213" s="18" t="s">
        <v>47</v>
      </c>
      <c r="J213" s="18" t="s">
        <v>9</v>
      </c>
      <c r="K213" s="13" t="s">
        <v>153</v>
      </c>
      <c r="L213" s="12">
        <v>111</v>
      </c>
      <c r="M213" s="12"/>
      <c r="N213" s="12">
        <f>SUM(N214)</f>
        <v>1100</v>
      </c>
      <c r="O213" s="12">
        <f t="shared" ref="O213:P213" si="115">SUM(O214)</f>
        <v>1100</v>
      </c>
      <c r="P213" s="12">
        <f t="shared" si="115"/>
        <v>1100</v>
      </c>
    </row>
    <row r="214" spans="1:16" ht="62.25" customHeight="1" x14ac:dyDescent="0.3">
      <c r="A214" s="42" t="s">
        <v>104</v>
      </c>
      <c r="B214" s="43"/>
      <c r="C214" s="43"/>
      <c r="D214" s="43"/>
      <c r="E214" s="43"/>
      <c r="F214" s="43"/>
      <c r="G214" s="44"/>
      <c r="H214" s="12">
        <v>301</v>
      </c>
      <c r="I214" s="18" t="s">
        <v>47</v>
      </c>
      <c r="J214" s="18" t="s">
        <v>9</v>
      </c>
      <c r="K214" s="13" t="s">
        <v>153</v>
      </c>
      <c r="L214" s="12">
        <v>111</v>
      </c>
      <c r="M214" s="12">
        <v>211</v>
      </c>
      <c r="N214" s="12">
        <v>1100</v>
      </c>
      <c r="O214" s="12">
        <v>1100</v>
      </c>
      <c r="P214" s="12">
        <v>1100</v>
      </c>
    </row>
    <row r="215" spans="1:16" ht="60" customHeight="1" x14ac:dyDescent="0.3">
      <c r="A215" s="42" t="s">
        <v>112</v>
      </c>
      <c r="B215" s="43"/>
      <c r="C215" s="43"/>
      <c r="D215" s="43"/>
      <c r="E215" s="43"/>
      <c r="F215" s="43"/>
      <c r="G215" s="44"/>
      <c r="H215" s="12">
        <v>301</v>
      </c>
      <c r="I215" s="18" t="s">
        <v>47</v>
      </c>
      <c r="J215" s="18" t="s">
        <v>9</v>
      </c>
      <c r="K215" s="13" t="s">
        <v>153</v>
      </c>
      <c r="L215" s="12">
        <v>112</v>
      </c>
      <c r="M215" s="12"/>
      <c r="N215" s="12">
        <f>SUM(N216:N216)</f>
        <v>27.2</v>
      </c>
      <c r="O215" s="12">
        <f t="shared" ref="O215:P215" si="116">SUM(O216:O216)</f>
        <v>27.2</v>
      </c>
      <c r="P215" s="12">
        <f t="shared" si="116"/>
        <v>27.2</v>
      </c>
    </row>
    <row r="216" spans="1:16" ht="54.75" customHeight="1" x14ac:dyDescent="0.3">
      <c r="A216" s="42" t="s">
        <v>113</v>
      </c>
      <c r="B216" s="43"/>
      <c r="C216" s="43"/>
      <c r="D216" s="43"/>
      <c r="E216" s="43"/>
      <c r="F216" s="43"/>
      <c r="G216" s="44"/>
      <c r="H216" s="12">
        <v>301</v>
      </c>
      <c r="I216" s="18" t="s">
        <v>47</v>
      </c>
      <c r="J216" s="18" t="s">
        <v>9</v>
      </c>
      <c r="K216" s="13" t="s">
        <v>153</v>
      </c>
      <c r="L216" s="12">
        <v>112</v>
      </c>
      <c r="M216" s="12">
        <v>266</v>
      </c>
      <c r="N216" s="12">
        <v>27.2</v>
      </c>
      <c r="O216" s="12">
        <v>27.2</v>
      </c>
      <c r="P216" s="12">
        <v>27.2</v>
      </c>
    </row>
    <row r="217" spans="1:16" ht="104.25" customHeight="1" x14ac:dyDescent="0.3">
      <c r="A217" s="42" t="s">
        <v>78</v>
      </c>
      <c r="B217" s="43"/>
      <c r="C217" s="43"/>
      <c r="D217" s="43"/>
      <c r="E217" s="43"/>
      <c r="F217" s="43"/>
      <c r="G217" s="44"/>
      <c r="H217" s="12">
        <v>301</v>
      </c>
      <c r="I217" s="18" t="s">
        <v>47</v>
      </c>
      <c r="J217" s="18" t="s">
        <v>9</v>
      </c>
      <c r="K217" s="13" t="s">
        <v>153</v>
      </c>
      <c r="L217" s="12">
        <v>119</v>
      </c>
      <c r="M217" s="12"/>
      <c r="N217" s="12">
        <f>SUM(N218)</f>
        <v>332.2</v>
      </c>
      <c r="O217" s="12">
        <f t="shared" ref="O217:P217" si="117">SUM(O218)</f>
        <v>332.2</v>
      </c>
      <c r="P217" s="12">
        <f t="shared" si="117"/>
        <v>332.2</v>
      </c>
    </row>
    <row r="218" spans="1:16" ht="60" customHeight="1" x14ac:dyDescent="0.3">
      <c r="A218" s="42" t="s">
        <v>110</v>
      </c>
      <c r="B218" s="43"/>
      <c r="C218" s="43"/>
      <c r="D218" s="43"/>
      <c r="E218" s="43"/>
      <c r="F218" s="43"/>
      <c r="G218" s="44"/>
      <c r="H218" s="12">
        <v>301</v>
      </c>
      <c r="I218" s="18" t="s">
        <v>47</v>
      </c>
      <c r="J218" s="18" t="s">
        <v>9</v>
      </c>
      <c r="K218" s="13" t="s">
        <v>153</v>
      </c>
      <c r="L218" s="12">
        <v>119</v>
      </c>
      <c r="M218" s="12">
        <v>213</v>
      </c>
      <c r="N218" s="12">
        <v>332.2</v>
      </c>
      <c r="O218" s="12">
        <v>332.2</v>
      </c>
      <c r="P218" s="12">
        <v>332.2</v>
      </c>
    </row>
    <row r="219" spans="1:16" ht="66.75" customHeight="1" x14ac:dyDescent="0.3">
      <c r="A219" s="48" t="s">
        <v>100</v>
      </c>
      <c r="B219" s="49"/>
      <c r="C219" s="49"/>
      <c r="D219" s="49"/>
      <c r="E219" s="49"/>
      <c r="F219" s="49"/>
      <c r="G219" s="50"/>
      <c r="H219" s="12">
        <v>301</v>
      </c>
      <c r="I219" s="18" t="s">
        <v>47</v>
      </c>
      <c r="J219" s="18" t="s">
        <v>9</v>
      </c>
      <c r="K219" s="13" t="s">
        <v>153</v>
      </c>
      <c r="L219" s="12">
        <v>200</v>
      </c>
      <c r="M219" s="12"/>
      <c r="N219" s="12">
        <f>SUM(N220)</f>
        <v>330</v>
      </c>
      <c r="O219" s="12">
        <f t="shared" ref="O219:P219" si="118">SUM(O220)</f>
        <v>330</v>
      </c>
      <c r="P219" s="12">
        <f t="shared" si="118"/>
        <v>330</v>
      </c>
    </row>
    <row r="220" spans="1:16" ht="51" customHeight="1" x14ac:dyDescent="0.3">
      <c r="A220" s="42" t="s">
        <v>120</v>
      </c>
      <c r="B220" s="43"/>
      <c r="C220" s="43"/>
      <c r="D220" s="43"/>
      <c r="E220" s="43"/>
      <c r="F220" s="43"/>
      <c r="G220" s="44"/>
      <c r="H220" s="12">
        <v>301</v>
      </c>
      <c r="I220" s="12" t="s">
        <v>47</v>
      </c>
      <c r="J220" s="12" t="s">
        <v>9</v>
      </c>
      <c r="K220" s="13" t="s">
        <v>153</v>
      </c>
      <c r="L220" s="12">
        <v>240</v>
      </c>
      <c r="M220" s="12"/>
      <c r="N220" s="12">
        <f>SUM(N221+N227)</f>
        <v>330</v>
      </c>
      <c r="O220" s="12">
        <f t="shared" ref="O220:P220" si="119">SUM(O221+O227)</f>
        <v>330</v>
      </c>
      <c r="P220" s="12">
        <f t="shared" si="119"/>
        <v>330</v>
      </c>
    </row>
    <row r="221" spans="1:16" ht="64.5" customHeight="1" x14ac:dyDescent="0.3">
      <c r="A221" s="42" t="s">
        <v>121</v>
      </c>
      <c r="B221" s="43"/>
      <c r="C221" s="43"/>
      <c r="D221" s="43"/>
      <c r="E221" s="43"/>
      <c r="F221" s="43"/>
      <c r="G221" s="44"/>
      <c r="H221" s="12">
        <v>301</v>
      </c>
      <c r="I221" s="12" t="s">
        <v>47</v>
      </c>
      <c r="J221" s="12" t="s">
        <v>9</v>
      </c>
      <c r="K221" s="13" t="s">
        <v>153</v>
      </c>
      <c r="L221" s="12">
        <v>244</v>
      </c>
      <c r="M221" s="12"/>
      <c r="N221" s="12">
        <f>SUM(N222:N225)</f>
        <v>280</v>
      </c>
      <c r="O221" s="12">
        <f t="shared" ref="O221:P221" si="120">SUM(O222:O225)</f>
        <v>280</v>
      </c>
      <c r="P221" s="12">
        <f t="shared" si="120"/>
        <v>280</v>
      </c>
    </row>
    <row r="222" spans="1:16" ht="32.25" customHeight="1" x14ac:dyDescent="0.3">
      <c r="A222" s="42" t="s">
        <v>118</v>
      </c>
      <c r="B222" s="43"/>
      <c r="C222" s="43"/>
      <c r="D222" s="43"/>
      <c r="E222" s="43"/>
      <c r="F222" s="43"/>
      <c r="G222" s="44"/>
      <c r="H222" s="12">
        <v>301</v>
      </c>
      <c r="I222" s="12" t="s">
        <v>47</v>
      </c>
      <c r="J222" s="12" t="s">
        <v>9</v>
      </c>
      <c r="K222" s="13" t="s">
        <v>153</v>
      </c>
      <c r="L222" s="12">
        <v>244</v>
      </c>
      <c r="M222" s="12">
        <v>225</v>
      </c>
      <c r="N222" s="12">
        <v>266</v>
      </c>
      <c r="O222" s="12">
        <v>266</v>
      </c>
      <c r="P222" s="12">
        <v>266</v>
      </c>
    </row>
    <row r="223" spans="1:16" ht="50.25" customHeight="1" x14ac:dyDescent="0.3">
      <c r="A223" s="42" t="s">
        <v>117</v>
      </c>
      <c r="B223" s="43"/>
      <c r="C223" s="43"/>
      <c r="D223" s="43"/>
      <c r="E223" s="43"/>
      <c r="F223" s="43"/>
      <c r="G223" s="44"/>
      <c r="H223" s="12">
        <v>301</v>
      </c>
      <c r="I223" s="12" t="s">
        <v>47</v>
      </c>
      <c r="J223" s="12" t="s">
        <v>9</v>
      </c>
      <c r="K223" s="13" t="s">
        <v>153</v>
      </c>
      <c r="L223" s="12">
        <v>244</v>
      </c>
      <c r="M223" s="12">
        <v>226</v>
      </c>
      <c r="N223" s="12">
        <v>9</v>
      </c>
      <c r="O223" s="12">
        <v>9</v>
      </c>
      <c r="P223" s="12">
        <v>9</v>
      </c>
    </row>
    <row r="224" spans="1:16" ht="57" customHeight="1" x14ac:dyDescent="0.3">
      <c r="A224" s="42" t="s">
        <v>84</v>
      </c>
      <c r="B224" s="43"/>
      <c r="C224" s="43"/>
      <c r="D224" s="43"/>
      <c r="E224" s="43"/>
      <c r="F224" s="43"/>
      <c r="G224" s="44"/>
      <c r="H224" s="12">
        <v>301</v>
      </c>
      <c r="I224" s="12" t="s">
        <v>47</v>
      </c>
      <c r="J224" s="12" t="s">
        <v>9</v>
      </c>
      <c r="K224" s="13" t="s">
        <v>153</v>
      </c>
      <c r="L224" s="12">
        <v>244</v>
      </c>
      <c r="M224" s="12">
        <v>310</v>
      </c>
      <c r="N224" s="12">
        <v>0</v>
      </c>
      <c r="O224" s="12">
        <v>0</v>
      </c>
      <c r="P224" s="12">
        <v>0</v>
      </c>
    </row>
    <row r="225" spans="1:16" ht="57.75" customHeight="1" x14ac:dyDescent="0.3">
      <c r="A225" s="42" t="s">
        <v>85</v>
      </c>
      <c r="B225" s="43"/>
      <c r="C225" s="43"/>
      <c r="D225" s="43"/>
      <c r="E225" s="43"/>
      <c r="F225" s="43"/>
      <c r="G225" s="44"/>
      <c r="H225" s="12">
        <v>301</v>
      </c>
      <c r="I225" s="12" t="s">
        <v>47</v>
      </c>
      <c r="J225" s="12" t="s">
        <v>9</v>
      </c>
      <c r="K225" s="13" t="s">
        <v>153</v>
      </c>
      <c r="L225" s="12">
        <v>244</v>
      </c>
      <c r="M225" s="12">
        <v>340</v>
      </c>
      <c r="N225" s="12">
        <f>SUM(N226)</f>
        <v>5</v>
      </c>
      <c r="O225" s="12">
        <f t="shared" ref="O225:P225" si="121">SUM(O226)</f>
        <v>5</v>
      </c>
      <c r="P225" s="12">
        <f t="shared" si="121"/>
        <v>5</v>
      </c>
    </row>
    <row r="226" spans="1:16" ht="66" customHeight="1" x14ac:dyDescent="0.3">
      <c r="A226" s="42" t="s">
        <v>95</v>
      </c>
      <c r="B226" s="43"/>
      <c r="C226" s="43"/>
      <c r="D226" s="43"/>
      <c r="E226" s="43"/>
      <c r="F226" s="43"/>
      <c r="G226" s="44"/>
      <c r="H226" s="12">
        <v>301</v>
      </c>
      <c r="I226" s="12" t="s">
        <v>47</v>
      </c>
      <c r="J226" s="12" t="s">
        <v>9</v>
      </c>
      <c r="K226" s="13" t="s">
        <v>153</v>
      </c>
      <c r="L226" s="12">
        <v>244</v>
      </c>
      <c r="M226" s="12">
        <v>346</v>
      </c>
      <c r="N226" s="12">
        <v>5</v>
      </c>
      <c r="O226" s="12">
        <v>5</v>
      </c>
      <c r="P226" s="12">
        <v>5</v>
      </c>
    </row>
    <row r="227" spans="1:16" ht="48.75" customHeight="1" x14ac:dyDescent="0.3">
      <c r="A227" s="42" t="s">
        <v>103</v>
      </c>
      <c r="B227" s="43"/>
      <c r="C227" s="43"/>
      <c r="D227" s="43"/>
      <c r="E227" s="43"/>
      <c r="F227" s="43"/>
      <c r="G227" s="44"/>
      <c r="H227" s="12">
        <v>301</v>
      </c>
      <c r="I227" s="12" t="s">
        <v>47</v>
      </c>
      <c r="J227" s="12" t="s">
        <v>9</v>
      </c>
      <c r="K227" s="13" t="s">
        <v>153</v>
      </c>
      <c r="L227" s="12">
        <v>247</v>
      </c>
      <c r="M227" s="12"/>
      <c r="N227" s="12">
        <f>SUM(N228)</f>
        <v>50</v>
      </c>
      <c r="O227" s="12">
        <f t="shared" ref="O227:P227" si="122">SUM(O228)</f>
        <v>50</v>
      </c>
      <c r="P227" s="12">
        <f t="shared" si="122"/>
        <v>50</v>
      </c>
    </row>
    <row r="228" spans="1:16" ht="38.25" customHeight="1" x14ac:dyDescent="0.3">
      <c r="A228" s="42" t="s">
        <v>69</v>
      </c>
      <c r="B228" s="43"/>
      <c r="C228" s="43"/>
      <c r="D228" s="43"/>
      <c r="E228" s="43"/>
      <c r="F228" s="43"/>
      <c r="G228" s="44"/>
      <c r="H228" s="12">
        <v>301</v>
      </c>
      <c r="I228" s="12" t="s">
        <v>47</v>
      </c>
      <c r="J228" s="12" t="s">
        <v>9</v>
      </c>
      <c r="K228" s="13" t="s">
        <v>153</v>
      </c>
      <c r="L228" s="12">
        <v>247</v>
      </c>
      <c r="M228" s="12">
        <v>223</v>
      </c>
      <c r="N228" s="12">
        <v>50</v>
      </c>
      <c r="O228" s="12">
        <v>50</v>
      </c>
      <c r="P228" s="12">
        <v>50</v>
      </c>
    </row>
    <row r="229" spans="1:16" ht="39" customHeight="1" x14ac:dyDescent="0.3">
      <c r="A229" s="45" t="s">
        <v>55</v>
      </c>
      <c r="B229" s="46"/>
      <c r="C229" s="46"/>
      <c r="D229" s="46"/>
      <c r="E229" s="46"/>
      <c r="F229" s="46"/>
      <c r="G229" s="47"/>
      <c r="H229" s="9">
        <v>301</v>
      </c>
      <c r="I229" s="11" t="s">
        <v>34</v>
      </c>
      <c r="J229" s="11"/>
      <c r="K229" s="4"/>
      <c r="L229" s="9"/>
      <c r="M229" s="9"/>
      <c r="N229" s="9">
        <f>SUM(N230)</f>
        <v>372</v>
      </c>
      <c r="O229" s="9">
        <f t="shared" ref="O229:P229" si="123">SUM(O230)</f>
        <v>372</v>
      </c>
      <c r="P229" s="9">
        <f t="shared" si="123"/>
        <v>372</v>
      </c>
    </row>
    <row r="230" spans="1:16" ht="39" customHeight="1" x14ac:dyDescent="0.3">
      <c r="A230" s="45" t="s">
        <v>54</v>
      </c>
      <c r="B230" s="46"/>
      <c r="C230" s="46"/>
      <c r="D230" s="46"/>
      <c r="E230" s="46"/>
      <c r="F230" s="46"/>
      <c r="G230" s="47"/>
      <c r="H230" s="9">
        <v>301</v>
      </c>
      <c r="I230" s="11" t="s">
        <v>34</v>
      </c>
      <c r="J230" s="11" t="s">
        <v>9</v>
      </c>
      <c r="K230" s="4"/>
      <c r="L230" s="9"/>
      <c r="M230" s="9"/>
      <c r="N230" s="9">
        <f>SUM(N232)</f>
        <v>372</v>
      </c>
      <c r="O230" s="9">
        <f t="shared" ref="O230:P230" si="124">SUM(O232)</f>
        <v>372</v>
      </c>
      <c r="P230" s="9">
        <f t="shared" si="124"/>
        <v>372</v>
      </c>
    </row>
    <row r="231" spans="1:16" ht="66" customHeight="1" x14ac:dyDescent="0.3">
      <c r="A231" s="42" t="s">
        <v>128</v>
      </c>
      <c r="B231" s="43"/>
      <c r="C231" s="43"/>
      <c r="D231" s="43"/>
      <c r="E231" s="43"/>
      <c r="F231" s="43"/>
      <c r="G231" s="44"/>
      <c r="H231" s="12">
        <v>301</v>
      </c>
      <c r="I231" s="18" t="s">
        <v>34</v>
      </c>
      <c r="J231" s="18" t="s">
        <v>9</v>
      </c>
      <c r="K231" s="31">
        <v>72</v>
      </c>
      <c r="L231" s="12"/>
      <c r="M231" s="12"/>
      <c r="N231" s="12">
        <f t="shared" ref="N231:P234" si="125">SUM(N232)</f>
        <v>372</v>
      </c>
      <c r="O231" s="12">
        <f t="shared" si="125"/>
        <v>372</v>
      </c>
      <c r="P231" s="12">
        <f t="shared" si="125"/>
        <v>372</v>
      </c>
    </row>
    <row r="232" spans="1:16" ht="66" customHeight="1" x14ac:dyDescent="0.3">
      <c r="A232" s="42" t="s">
        <v>16</v>
      </c>
      <c r="B232" s="43"/>
      <c r="C232" s="43"/>
      <c r="D232" s="43"/>
      <c r="E232" s="43"/>
      <c r="F232" s="43"/>
      <c r="G232" s="44"/>
      <c r="H232" s="12">
        <v>301</v>
      </c>
      <c r="I232" s="18" t="s">
        <v>34</v>
      </c>
      <c r="J232" s="18" t="s">
        <v>9</v>
      </c>
      <c r="K232" s="13" t="s">
        <v>19</v>
      </c>
      <c r="L232" s="12"/>
      <c r="M232" s="12"/>
      <c r="N232" s="12">
        <f t="shared" si="125"/>
        <v>372</v>
      </c>
      <c r="O232" s="12">
        <f t="shared" si="125"/>
        <v>372</v>
      </c>
      <c r="P232" s="12">
        <f t="shared" si="125"/>
        <v>372</v>
      </c>
    </row>
    <row r="233" spans="1:16" ht="28.5" customHeight="1" x14ac:dyDescent="0.3">
      <c r="A233" s="57" t="s">
        <v>13</v>
      </c>
      <c r="B233" s="58"/>
      <c r="C233" s="58"/>
      <c r="D233" s="58"/>
      <c r="E233" s="58"/>
      <c r="F233" s="58"/>
      <c r="G233" s="59"/>
      <c r="H233" s="12">
        <v>301</v>
      </c>
      <c r="I233" s="18" t="s">
        <v>34</v>
      </c>
      <c r="J233" s="18" t="s">
        <v>9</v>
      </c>
      <c r="K233" s="13" t="s">
        <v>20</v>
      </c>
      <c r="L233" s="12"/>
      <c r="M233" s="12"/>
      <c r="N233" s="12">
        <f t="shared" si="125"/>
        <v>372</v>
      </c>
      <c r="O233" s="12">
        <f t="shared" si="125"/>
        <v>372</v>
      </c>
      <c r="P233" s="12">
        <f t="shared" si="125"/>
        <v>372</v>
      </c>
    </row>
    <row r="234" spans="1:16" ht="75" customHeight="1" x14ac:dyDescent="0.3">
      <c r="A234" s="48" t="s">
        <v>56</v>
      </c>
      <c r="B234" s="49"/>
      <c r="C234" s="49"/>
      <c r="D234" s="49"/>
      <c r="E234" s="49"/>
      <c r="F234" s="49"/>
      <c r="G234" s="50"/>
      <c r="H234" s="12">
        <v>301</v>
      </c>
      <c r="I234" s="18" t="s">
        <v>34</v>
      </c>
      <c r="J234" s="18" t="s">
        <v>9</v>
      </c>
      <c r="K234" s="13" t="s">
        <v>137</v>
      </c>
      <c r="L234" s="12"/>
      <c r="M234" s="12"/>
      <c r="N234" s="12">
        <f t="shared" si="125"/>
        <v>372</v>
      </c>
      <c r="O234" s="12">
        <f t="shared" si="125"/>
        <v>372</v>
      </c>
      <c r="P234" s="12">
        <f t="shared" si="125"/>
        <v>372</v>
      </c>
    </row>
    <row r="235" spans="1:16" ht="35.25" customHeight="1" x14ac:dyDescent="0.3">
      <c r="A235" s="48" t="s">
        <v>101</v>
      </c>
      <c r="B235" s="49"/>
      <c r="C235" s="49"/>
      <c r="D235" s="49"/>
      <c r="E235" s="49"/>
      <c r="F235" s="49"/>
      <c r="G235" s="50"/>
      <c r="H235" s="12">
        <v>301</v>
      </c>
      <c r="I235" s="18" t="s">
        <v>34</v>
      </c>
      <c r="J235" s="18" t="s">
        <v>9</v>
      </c>
      <c r="K235" s="13" t="s">
        <v>137</v>
      </c>
      <c r="L235" s="12">
        <v>300</v>
      </c>
      <c r="M235" s="12"/>
      <c r="N235" s="12">
        <f t="shared" ref="N235:P236" si="126">SUM(N236)</f>
        <v>372</v>
      </c>
      <c r="O235" s="12">
        <f t="shared" si="126"/>
        <v>372</v>
      </c>
      <c r="P235" s="12">
        <f t="shared" si="126"/>
        <v>372</v>
      </c>
    </row>
    <row r="236" spans="1:16" ht="57" customHeight="1" x14ac:dyDescent="0.3">
      <c r="A236" s="48" t="s">
        <v>115</v>
      </c>
      <c r="B236" s="49"/>
      <c r="C236" s="49"/>
      <c r="D236" s="49"/>
      <c r="E236" s="49"/>
      <c r="F236" s="49"/>
      <c r="G236" s="50"/>
      <c r="H236" s="12">
        <v>301</v>
      </c>
      <c r="I236" s="18" t="s">
        <v>34</v>
      </c>
      <c r="J236" s="18" t="s">
        <v>9</v>
      </c>
      <c r="K236" s="13" t="s">
        <v>137</v>
      </c>
      <c r="L236" s="12">
        <v>312</v>
      </c>
      <c r="M236" s="12"/>
      <c r="N236" s="12">
        <f t="shared" si="126"/>
        <v>372</v>
      </c>
      <c r="O236" s="12">
        <f t="shared" si="126"/>
        <v>372</v>
      </c>
      <c r="P236" s="12">
        <f t="shared" si="126"/>
        <v>372</v>
      </c>
    </row>
    <row r="237" spans="1:16" ht="129.75" customHeight="1" x14ac:dyDescent="0.3">
      <c r="A237" s="48" t="s">
        <v>90</v>
      </c>
      <c r="B237" s="49"/>
      <c r="C237" s="49"/>
      <c r="D237" s="49"/>
      <c r="E237" s="49"/>
      <c r="F237" s="49"/>
      <c r="G237" s="50"/>
      <c r="H237" s="12">
        <v>301</v>
      </c>
      <c r="I237" s="18" t="s">
        <v>34</v>
      </c>
      <c r="J237" s="18" t="s">
        <v>9</v>
      </c>
      <c r="K237" s="13" t="s">
        <v>137</v>
      </c>
      <c r="L237" s="12">
        <v>312</v>
      </c>
      <c r="M237" s="12">
        <v>264</v>
      </c>
      <c r="N237" s="12">
        <v>372</v>
      </c>
      <c r="O237" s="12">
        <v>372</v>
      </c>
      <c r="P237" s="12">
        <v>372</v>
      </c>
    </row>
    <row r="238" spans="1:16" ht="33.75" customHeight="1" x14ac:dyDescent="0.3">
      <c r="A238" s="45" t="s">
        <v>57</v>
      </c>
      <c r="B238" s="46"/>
      <c r="C238" s="46"/>
      <c r="D238" s="46"/>
      <c r="E238" s="46"/>
      <c r="F238" s="46"/>
      <c r="G238" s="47"/>
      <c r="H238" s="9">
        <v>301</v>
      </c>
      <c r="I238" s="11" t="s">
        <v>25</v>
      </c>
      <c r="J238" s="11" t="s">
        <v>9</v>
      </c>
      <c r="K238" s="4"/>
      <c r="L238" s="9"/>
      <c r="M238" s="9"/>
      <c r="N238" s="9">
        <f>SUM(N240)</f>
        <v>5</v>
      </c>
      <c r="O238" s="9">
        <f t="shared" ref="O238:P238" si="127">SUM(O240)</f>
        <v>5</v>
      </c>
      <c r="P238" s="9">
        <f t="shared" si="127"/>
        <v>5</v>
      </c>
    </row>
    <row r="239" spans="1:16" ht="54.75" customHeight="1" x14ac:dyDescent="0.3">
      <c r="A239" s="42" t="s">
        <v>128</v>
      </c>
      <c r="B239" s="43"/>
      <c r="C239" s="43"/>
      <c r="D239" s="43"/>
      <c r="E239" s="43"/>
      <c r="F239" s="43"/>
      <c r="G239" s="44"/>
      <c r="H239" s="12">
        <v>301</v>
      </c>
      <c r="I239" s="18" t="s">
        <v>25</v>
      </c>
      <c r="J239" s="18" t="s">
        <v>9</v>
      </c>
      <c r="K239" s="31">
        <v>72</v>
      </c>
      <c r="L239" s="12"/>
      <c r="M239" s="12"/>
      <c r="N239" s="12">
        <f t="shared" ref="N239:P243" si="128">SUM(N240)</f>
        <v>5</v>
      </c>
      <c r="O239" s="12">
        <f t="shared" si="128"/>
        <v>5</v>
      </c>
      <c r="P239" s="12">
        <f t="shared" si="128"/>
        <v>5</v>
      </c>
    </row>
    <row r="240" spans="1:16" ht="54.75" customHeight="1" x14ac:dyDescent="0.3">
      <c r="A240" s="42" t="s">
        <v>16</v>
      </c>
      <c r="B240" s="43"/>
      <c r="C240" s="43"/>
      <c r="D240" s="43"/>
      <c r="E240" s="43"/>
      <c r="F240" s="43"/>
      <c r="G240" s="44"/>
      <c r="H240" s="12">
        <v>301</v>
      </c>
      <c r="I240" s="18" t="s">
        <v>25</v>
      </c>
      <c r="J240" s="18" t="s">
        <v>9</v>
      </c>
      <c r="K240" s="13" t="s">
        <v>19</v>
      </c>
      <c r="L240" s="12"/>
      <c r="M240" s="12"/>
      <c r="N240" s="12">
        <f t="shared" si="128"/>
        <v>5</v>
      </c>
      <c r="O240" s="12">
        <f t="shared" si="128"/>
        <v>5</v>
      </c>
      <c r="P240" s="12">
        <f t="shared" si="128"/>
        <v>5</v>
      </c>
    </row>
    <row r="241" spans="1:16" ht="33" customHeight="1" x14ac:dyDescent="0.3">
      <c r="A241" s="57" t="s">
        <v>13</v>
      </c>
      <c r="B241" s="58"/>
      <c r="C241" s="58"/>
      <c r="D241" s="58"/>
      <c r="E241" s="58"/>
      <c r="F241" s="58"/>
      <c r="G241" s="59"/>
      <c r="H241" s="12">
        <v>301</v>
      </c>
      <c r="I241" s="18" t="s">
        <v>25</v>
      </c>
      <c r="J241" s="18" t="s">
        <v>9</v>
      </c>
      <c r="K241" s="13" t="s">
        <v>20</v>
      </c>
      <c r="L241" s="12"/>
      <c r="M241" s="12"/>
      <c r="N241" s="12">
        <f t="shared" si="128"/>
        <v>5</v>
      </c>
      <c r="O241" s="12">
        <f t="shared" si="128"/>
        <v>5</v>
      </c>
      <c r="P241" s="12">
        <f t="shared" si="128"/>
        <v>5</v>
      </c>
    </row>
    <row r="242" spans="1:16" ht="49.5" customHeight="1" x14ac:dyDescent="0.3">
      <c r="A242" s="48" t="s">
        <v>59</v>
      </c>
      <c r="B242" s="49"/>
      <c r="C242" s="49"/>
      <c r="D242" s="49"/>
      <c r="E242" s="49"/>
      <c r="F242" s="49"/>
      <c r="G242" s="50"/>
      <c r="H242" s="12">
        <v>301</v>
      </c>
      <c r="I242" s="18" t="s">
        <v>25</v>
      </c>
      <c r="J242" s="18" t="s">
        <v>9</v>
      </c>
      <c r="K242" s="13" t="s">
        <v>58</v>
      </c>
      <c r="L242" s="12"/>
      <c r="M242" s="12"/>
      <c r="N242" s="12">
        <f t="shared" si="128"/>
        <v>5</v>
      </c>
      <c r="O242" s="12">
        <f t="shared" si="128"/>
        <v>5</v>
      </c>
      <c r="P242" s="12">
        <f t="shared" si="128"/>
        <v>5</v>
      </c>
    </row>
    <row r="243" spans="1:16" ht="61.5" customHeight="1" x14ac:dyDescent="0.3">
      <c r="A243" s="48" t="s">
        <v>100</v>
      </c>
      <c r="B243" s="49"/>
      <c r="C243" s="49"/>
      <c r="D243" s="49"/>
      <c r="E243" s="49"/>
      <c r="F243" s="49"/>
      <c r="G243" s="50"/>
      <c r="H243" s="12">
        <v>301</v>
      </c>
      <c r="I243" s="18" t="s">
        <v>25</v>
      </c>
      <c r="J243" s="18" t="s">
        <v>9</v>
      </c>
      <c r="K243" s="13" t="s">
        <v>58</v>
      </c>
      <c r="L243" s="12">
        <v>200</v>
      </c>
      <c r="M243" s="12"/>
      <c r="N243" s="12">
        <f t="shared" si="128"/>
        <v>5</v>
      </c>
      <c r="O243" s="12">
        <f t="shared" si="128"/>
        <v>5</v>
      </c>
      <c r="P243" s="12">
        <f t="shared" si="128"/>
        <v>5</v>
      </c>
    </row>
    <row r="244" spans="1:16" ht="52.5" customHeight="1" x14ac:dyDescent="0.3">
      <c r="A244" s="42" t="s">
        <v>120</v>
      </c>
      <c r="B244" s="43"/>
      <c r="C244" s="43"/>
      <c r="D244" s="43"/>
      <c r="E244" s="43"/>
      <c r="F244" s="43"/>
      <c r="G244" s="44"/>
      <c r="H244" s="12">
        <v>301</v>
      </c>
      <c r="I244" s="12" t="s">
        <v>25</v>
      </c>
      <c r="J244" s="12" t="s">
        <v>9</v>
      </c>
      <c r="K244" s="13" t="s">
        <v>58</v>
      </c>
      <c r="L244" s="12">
        <v>240</v>
      </c>
      <c r="M244" s="12"/>
      <c r="N244" s="12">
        <f>SUM(N247)</f>
        <v>5</v>
      </c>
      <c r="O244" s="12">
        <f t="shared" ref="O244:P244" si="129">SUM(O247)</f>
        <v>5</v>
      </c>
      <c r="P244" s="12">
        <f t="shared" si="129"/>
        <v>5</v>
      </c>
    </row>
    <row r="245" spans="1:16" ht="44.25" customHeight="1" x14ac:dyDescent="0.3">
      <c r="A245" s="42" t="s">
        <v>121</v>
      </c>
      <c r="B245" s="43"/>
      <c r="C245" s="43"/>
      <c r="D245" s="43"/>
      <c r="E245" s="43"/>
      <c r="F245" s="43"/>
      <c r="G245" s="44"/>
      <c r="H245" s="12">
        <v>301</v>
      </c>
      <c r="I245" s="12" t="s">
        <v>25</v>
      </c>
      <c r="J245" s="12" t="s">
        <v>9</v>
      </c>
      <c r="K245" s="13" t="s">
        <v>58</v>
      </c>
      <c r="L245" s="12">
        <v>244</v>
      </c>
      <c r="M245" s="12"/>
      <c r="N245" s="12">
        <f>SUM(N246)</f>
        <v>5</v>
      </c>
      <c r="O245" s="12">
        <f t="shared" ref="O245:P246" si="130">SUM(O246)</f>
        <v>5</v>
      </c>
      <c r="P245" s="12">
        <f t="shared" si="130"/>
        <v>5</v>
      </c>
    </row>
    <row r="246" spans="1:16" ht="33.75" customHeight="1" x14ac:dyDescent="0.3">
      <c r="A246" s="42" t="s">
        <v>85</v>
      </c>
      <c r="B246" s="43"/>
      <c r="C246" s="43"/>
      <c r="D246" s="43"/>
      <c r="E246" s="43"/>
      <c r="F246" s="43"/>
      <c r="G246" s="44"/>
      <c r="H246" s="12">
        <v>301</v>
      </c>
      <c r="I246" s="12" t="s">
        <v>25</v>
      </c>
      <c r="J246" s="12" t="s">
        <v>9</v>
      </c>
      <c r="K246" s="13" t="s">
        <v>58</v>
      </c>
      <c r="L246" s="12">
        <v>244</v>
      </c>
      <c r="M246" s="12">
        <v>340</v>
      </c>
      <c r="N246" s="12">
        <f>SUM(N247)</f>
        <v>5</v>
      </c>
      <c r="O246" s="12">
        <f t="shared" si="130"/>
        <v>5</v>
      </c>
      <c r="P246" s="12">
        <f t="shared" si="130"/>
        <v>5</v>
      </c>
    </row>
    <row r="247" spans="1:16" ht="63.75" customHeight="1" x14ac:dyDescent="0.3">
      <c r="A247" s="42" t="s">
        <v>95</v>
      </c>
      <c r="B247" s="43"/>
      <c r="C247" s="43"/>
      <c r="D247" s="43"/>
      <c r="E247" s="43"/>
      <c r="F247" s="43"/>
      <c r="G247" s="44"/>
      <c r="H247" s="12">
        <v>301</v>
      </c>
      <c r="I247" s="12" t="s">
        <v>25</v>
      </c>
      <c r="J247" s="12" t="s">
        <v>9</v>
      </c>
      <c r="K247" s="13" t="s">
        <v>58</v>
      </c>
      <c r="L247" s="12">
        <v>244</v>
      </c>
      <c r="M247" s="12">
        <v>349</v>
      </c>
      <c r="N247" s="12">
        <v>5</v>
      </c>
      <c r="O247" s="12">
        <v>5</v>
      </c>
      <c r="P247" s="12">
        <v>5</v>
      </c>
    </row>
    <row r="248" spans="1:16" ht="133.5" customHeight="1" x14ac:dyDescent="0.3">
      <c r="A248" s="45" t="s">
        <v>71</v>
      </c>
      <c r="B248" s="46"/>
      <c r="C248" s="46"/>
      <c r="D248" s="46"/>
      <c r="E248" s="46"/>
      <c r="F248" s="46"/>
      <c r="G248" s="47"/>
      <c r="H248" s="9">
        <v>301</v>
      </c>
      <c r="I248" s="10" t="s">
        <v>72</v>
      </c>
      <c r="J248" s="11" t="s">
        <v>73</v>
      </c>
      <c r="K248" s="32"/>
      <c r="L248" s="9"/>
      <c r="M248" s="9"/>
      <c r="N248" s="9">
        <f>SUM(N249)</f>
        <v>48.4</v>
      </c>
      <c r="O248" s="9">
        <f t="shared" ref="O248:P248" si="131">SUM(O249)</f>
        <v>48.4</v>
      </c>
      <c r="P248" s="9">
        <f t="shared" si="131"/>
        <v>48.4</v>
      </c>
    </row>
    <row r="249" spans="1:16" ht="50.25" customHeight="1" x14ac:dyDescent="0.3">
      <c r="A249" s="68" t="s">
        <v>74</v>
      </c>
      <c r="B249" s="69"/>
      <c r="C249" s="69"/>
      <c r="D249" s="69"/>
      <c r="E249" s="69"/>
      <c r="F249" s="24"/>
      <c r="G249" s="25"/>
      <c r="H249" s="12">
        <v>301</v>
      </c>
      <c r="I249" s="18" t="s">
        <v>72</v>
      </c>
      <c r="J249" s="26" t="s">
        <v>28</v>
      </c>
      <c r="K249" s="13"/>
      <c r="L249" s="12"/>
      <c r="M249" s="12"/>
      <c r="N249" s="12">
        <f>SUM(N251)</f>
        <v>48.4</v>
      </c>
      <c r="O249" s="12">
        <f t="shared" ref="O249:P249" si="132">SUM(O251)</f>
        <v>48.4</v>
      </c>
      <c r="P249" s="12">
        <f t="shared" si="132"/>
        <v>48.4</v>
      </c>
    </row>
    <row r="250" spans="1:16" ht="64.5" customHeight="1" x14ac:dyDescent="0.3">
      <c r="A250" s="42" t="s">
        <v>128</v>
      </c>
      <c r="B250" s="43"/>
      <c r="C250" s="43"/>
      <c r="D250" s="43"/>
      <c r="E250" s="43"/>
      <c r="F250" s="43"/>
      <c r="G250" s="44"/>
      <c r="H250" s="12">
        <v>301</v>
      </c>
      <c r="I250" s="18" t="s">
        <v>72</v>
      </c>
      <c r="J250" s="26" t="s">
        <v>28</v>
      </c>
      <c r="K250" s="31">
        <v>99</v>
      </c>
      <c r="L250" s="12"/>
      <c r="M250" s="12"/>
      <c r="N250" s="12">
        <f>SUM(N251)</f>
        <v>48.4</v>
      </c>
      <c r="O250" s="12">
        <f t="shared" ref="O250:P251" si="133">SUM(O251)</f>
        <v>48.4</v>
      </c>
      <c r="P250" s="12">
        <f t="shared" si="133"/>
        <v>48.4</v>
      </c>
    </row>
    <row r="251" spans="1:16" ht="64.5" customHeight="1" x14ac:dyDescent="0.3">
      <c r="A251" s="42" t="s">
        <v>17</v>
      </c>
      <c r="B251" s="43"/>
      <c r="C251" s="43"/>
      <c r="D251" s="43"/>
      <c r="E251" s="43"/>
      <c r="F251" s="43"/>
      <c r="G251" s="44"/>
      <c r="H251" s="12">
        <v>301</v>
      </c>
      <c r="I251" s="18" t="s">
        <v>72</v>
      </c>
      <c r="J251" s="26" t="s">
        <v>28</v>
      </c>
      <c r="K251" s="13" t="s">
        <v>22</v>
      </c>
      <c r="L251" s="12"/>
      <c r="M251" s="12"/>
      <c r="N251" s="12">
        <f>SUM(N252)</f>
        <v>48.4</v>
      </c>
      <c r="O251" s="12">
        <f t="shared" si="133"/>
        <v>48.4</v>
      </c>
      <c r="P251" s="12">
        <f t="shared" si="133"/>
        <v>48.4</v>
      </c>
    </row>
    <row r="252" spans="1:16" ht="38.25" customHeight="1" x14ac:dyDescent="0.3">
      <c r="A252" s="15" t="s">
        <v>13</v>
      </c>
      <c r="B252" s="16"/>
      <c r="C252" s="16"/>
      <c r="D252" s="16"/>
      <c r="E252" s="16"/>
      <c r="F252" s="16"/>
      <c r="G252" s="17"/>
      <c r="H252" s="12">
        <v>301</v>
      </c>
      <c r="I252" s="18" t="s">
        <v>72</v>
      </c>
      <c r="J252" s="26" t="s">
        <v>28</v>
      </c>
      <c r="K252" s="13" t="s">
        <v>23</v>
      </c>
      <c r="L252" s="12"/>
      <c r="M252" s="12"/>
      <c r="N252" s="12">
        <f t="shared" ref="N252:N254" si="134">SUM(N254)</f>
        <v>48.4</v>
      </c>
      <c r="O252" s="12">
        <f t="shared" ref="O252:P252" si="135">SUM(O254)</f>
        <v>48.4</v>
      </c>
      <c r="P252" s="12">
        <f t="shared" si="135"/>
        <v>48.4</v>
      </c>
    </row>
    <row r="253" spans="1:16" ht="36.75" customHeight="1" x14ac:dyDescent="0.3">
      <c r="A253" s="48" t="s">
        <v>75</v>
      </c>
      <c r="B253" s="49"/>
      <c r="C253" s="49"/>
      <c r="D253" s="49"/>
      <c r="E253" s="49"/>
      <c r="F253" s="49"/>
      <c r="G253" s="50"/>
      <c r="H253" s="12">
        <v>301</v>
      </c>
      <c r="I253" s="18" t="s">
        <v>72</v>
      </c>
      <c r="J253" s="26" t="s">
        <v>28</v>
      </c>
      <c r="K253" s="13" t="s">
        <v>148</v>
      </c>
      <c r="L253" s="12"/>
      <c r="M253" s="12"/>
      <c r="N253" s="12">
        <f t="shared" si="134"/>
        <v>48.4</v>
      </c>
      <c r="O253" s="12">
        <f t="shared" ref="O253:P253" si="136">SUM(O255)</f>
        <v>48.4</v>
      </c>
      <c r="P253" s="12">
        <f t="shared" si="136"/>
        <v>48.4</v>
      </c>
    </row>
    <row r="254" spans="1:16" ht="36" customHeight="1" x14ac:dyDescent="0.3">
      <c r="A254" s="48" t="s">
        <v>75</v>
      </c>
      <c r="B254" s="49"/>
      <c r="C254" s="49"/>
      <c r="D254" s="49"/>
      <c r="E254" s="49"/>
      <c r="F254" s="49"/>
      <c r="G254" s="50"/>
      <c r="H254" s="12">
        <v>301</v>
      </c>
      <c r="I254" s="18" t="s">
        <v>72</v>
      </c>
      <c r="J254" s="26" t="s">
        <v>28</v>
      </c>
      <c r="K254" s="13" t="s">
        <v>148</v>
      </c>
      <c r="L254" s="12">
        <v>500</v>
      </c>
      <c r="M254" s="12"/>
      <c r="N254" s="12">
        <f t="shared" si="134"/>
        <v>48.4</v>
      </c>
      <c r="O254" s="12">
        <f t="shared" ref="O254:P254" si="137">SUM(O256)</f>
        <v>48.4</v>
      </c>
      <c r="P254" s="12">
        <f t="shared" si="137"/>
        <v>48.4</v>
      </c>
    </row>
    <row r="255" spans="1:16" ht="42.75" customHeight="1" x14ac:dyDescent="0.3">
      <c r="A255" s="48" t="s">
        <v>76</v>
      </c>
      <c r="B255" s="49"/>
      <c r="C255" s="49"/>
      <c r="D255" s="49"/>
      <c r="E255" s="49"/>
      <c r="F255" s="49"/>
      <c r="G255" s="50"/>
      <c r="H255" s="12">
        <v>301</v>
      </c>
      <c r="I255" s="18" t="s">
        <v>72</v>
      </c>
      <c r="J255" s="26" t="s">
        <v>28</v>
      </c>
      <c r="K255" s="13" t="s">
        <v>148</v>
      </c>
      <c r="L255" s="12">
        <v>540</v>
      </c>
      <c r="M255" s="12"/>
      <c r="N255" s="12">
        <f>SUM(N256)</f>
        <v>48.4</v>
      </c>
      <c r="O255" s="12">
        <f t="shared" ref="O255:P255" si="138">SUM(O256)</f>
        <v>48.4</v>
      </c>
      <c r="P255" s="12">
        <f t="shared" si="138"/>
        <v>48.4</v>
      </c>
    </row>
    <row r="256" spans="1:16" ht="75.75" customHeight="1" x14ac:dyDescent="0.3">
      <c r="A256" s="48" t="s">
        <v>65</v>
      </c>
      <c r="B256" s="49"/>
      <c r="C256" s="49"/>
      <c r="D256" s="49"/>
      <c r="E256" s="49"/>
      <c r="F256" s="49"/>
      <c r="G256" s="50"/>
      <c r="H256" s="12">
        <v>301</v>
      </c>
      <c r="I256" s="18" t="s">
        <v>72</v>
      </c>
      <c r="J256" s="26" t="s">
        <v>28</v>
      </c>
      <c r="K256" s="13" t="s">
        <v>148</v>
      </c>
      <c r="L256" s="12">
        <v>540</v>
      </c>
      <c r="M256" s="12">
        <v>251</v>
      </c>
      <c r="N256" s="12">
        <v>48.4</v>
      </c>
      <c r="O256" s="12">
        <v>48.4</v>
      </c>
      <c r="P256" s="12">
        <v>48.4</v>
      </c>
    </row>
    <row r="257" spans="1:16" ht="50.25" hidden="1" customHeight="1" x14ac:dyDescent="0.3">
      <c r="A257" s="34"/>
      <c r="B257" s="34"/>
      <c r="C257" s="34"/>
      <c r="D257" s="34"/>
      <c r="E257" s="34"/>
      <c r="F257" s="34"/>
      <c r="G257" s="34"/>
      <c r="H257" s="36"/>
      <c r="I257" s="37"/>
      <c r="J257" s="38"/>
      <c r="K257" s="35"/>
      <c r="L257" s="36"/>
      <c r="M257" s="36"/>
      <c r="N257" s="36"/>
      <c r="O257" s="36"/>
      <c r="P257" s="36"/>
    </row>
    <row r="258" spans="1:16" ht="10.5" customHeight="1" x14ac:dyDescent="0.3">
      <c r="A258" s="34"/>
      <c r="B258" s="34"/>
      <c r="C258" s="34"/>
      <c r="D258" s="34"/>
      <c r="E258" s="34"/>
      <c r="F258" s="34"/>
      <c r="G258" s="34"/>
      <c r="H258" s="36"/>
      <c r="I258" s="37"/>
      <c r="J258" s="38"/>
      <c r="K258" s="35"/>
      <c r="L258" s="36"/>
      <c r="M258" s="36"/>
      <c r="N258" s="36"/>
      <c r="O258" s="36"/>
      <c r="P258" s="36"/>
    </row>
    <row r="259" spans="1:16" ht="104.25" customHeight="1" x14ac:dyDescent="0.3">
      <c r="A259" s="70" t="s">
        <v>154</v>
      </c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</row>
    <row r="260" spans="1:16" ht="104.25" customHeight="1" x14ac:dyDescent="0.3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</row>
    <row r="261" spans="1:16" ht="104.25" customHeight="1" x14ac:dyDescent="0.3">
      <c r="K261" s="1"/>
    </row>
    <row r="262" spans="1:16" ht="104.25" customHeight="1" x14ac:dyDescent="0.3">
      <c r="K262" s="1"/>
    </row>
    <row r="263" spans="1:16" ht="104.25" customHeight="1" x14ac:dyDescent="0.3">
      <c r="K263" s="1"/>
    </row>
    <row r="264" spans="1:16" ht="104.25" customHeight="1" x14ac:dyDescent="0.3">
      <c r="K264" s="1"/>
    </row>
    <row r="265" spans="1:16" ht="104.25" customHeight="1" x14ac:dyDescent="0.3">
      <c r="K265" s="1"/>
    </row>
    <row r="266" spans="1:16" ht="104.25" customHeight="1" x14ac:dyDescent="0.3">
      <c r="K266" s="1"/>
    </row>
    <row r="267" spans="1:16" ht="104.25" customHeight="1" x14ac:dyDescent="0.3">
      <c r="K267" s="1"/>
    </row>
    <row r="268" spans="1:16" ht="104.25" customHeight="1" x14ac:dyDescent="0.3">
      <c r="K268" s="1"/>
    </row>
    <row r="269" spans="1:16" ht="104.25" customHeight="1" x14ac:dyDescent="0.3">
      <c r="K269" s="1"/>
    </row>
    <row r="270" spans="1:16" ht="104.25" customHeight="1" x14ac:dyDescent="0.3">
      <c r="K270" s="1"/>
    </row>
    <row r="271" spans="1:16" ht="104.25" customHeight="1" x14ac:dyDescent="0.3">
      <c r="K271" s="1"/>
    </row>
    <row r="272" spans="1:16" ht="104.25" customHeight="1" x14ac:dyDescent="0.3">
      <c r="K272" s="1"/>
    </row>
    <row r="273" spans="11:11" ht="104.25" customHeight="1" x14ac:dyDescent="0.3">
      <c r="K273" s="1"/>
    </row>
    <row r="274" spans="11:11" ht="104.25" customHeight="1" x14ac:dyDescent="0.3">
      <c r="K274" s="1"/>
    </row>
    <row r="275" spans="11:11" ht="104.25" customHeight="1" x14ac:dyDescent="0.3">
      <c r="K275" s="1"/>
    </row>
    <row r="276" spans="11:11" ht="104.25" customHeight="1" x14ac:dyDescent="0.3">
      <c r="K276" s="1"/>
    </row>
    <row r="277" spans="11:11" ht="104.25" customHeight="1" x14ac:dyDescent="0.3">
      <c r="K277" s="1"/>
    </row>
    <row r="278" spans="11:11" ht="104.25" customHeight="1" x14ac:dyDescent="0.3">
      <c r="K278" s="1"/>
    </row>
    <row r="279" spans="11:11" ht="104.25" customHeight="1" x14ac:dyDescent="0.3">
      <c r="K279" s="1"/>
    </row>
    <row r="280" spans="11:11" ht="104.25" customHeight="1" x14ac:dyDescent="0.3">
      <c r="K280" s="1"/>
    </row>
    <row r="281" spans="11:11" ht="104.25" customHeight="1" x14ac:dyDescent="0.3">
      <c r="K281" s="1"/>
    </row>
    <row r="282" spans="11:11" ht="104.25" customHeight="1" x14ac:dyDescent="0.3">
      <c r="K282" s="1"/>
    </row>
    <row r="283" spans="11:11" ht="104.25" customHeight="1" x14ac:dyDescent="0.3">
      <c r="K283" s="1"/>
    </row>
    <row r="284" spans="11:11" ht="104.25" customHeight="1" x14ac:dyDescent="0.3">
      <c r="K284" s="1"/>
    </row>
    <row r="285" spans="11:11" ht="104.25" customHeight="1" x14ac:dyDescent="0.3">
      <c r="K285" s="1"/>
    </row>
    <row r="286" spans="11:11" ht="104.25" customHeight="1" x14ac:dyDescent="0.3">
      <c r="K286" s="1"/>
    </row>
    <row r="287" spans="11:11" ht="104.25" customHeight="1" x14ac:dyDescent="0.3">
      <c r="K287" s="1"/>
    </row>
    <row r="288" spans="11:11" ht="104.25" customHeight="1" x14ac:dyDescent="0.3">
      <c r="K288" s="1"/>
    </row>
    <row r="289" spans="11:11" ht="104.25" customHeight="1" x14ac:dyDescent="0.3">
      <c r="K289" s="1"/>
    </row>
    <row r="290" spans="11:11" ht="104.25" customHeight="1" x14ac:dyDescent="0.3">
      <c r="K290" s="1"/>
    </row>
    <row r="291" spans="11:11" ht="104.25" customHeight="1" x14ac:dyDescent="0.3">
      <c r="K291" s="1"/>
    </row>
    <row r="292" spans="11:11" ht="104.25" customHeight="1" x14ac:dyDescent="0.3">
      <c r="K292" s="1"/>
    </row>
    <row r="293" spans="11:11" ht="104.25" customHeight="1" x14ac:dyDescent="0.3">
      <c r="K293" s="1"/>
    </row>
    <row r="294" spans="11:11" ht="104.25" customHeight="1" x14ac:dyDescent="0.3">
      <c r="K294" s="1"/>
    </row>
    <row r="295" spans="11:11" ht="104.25" customHeight="1" x14ac:dyDescent="0.3">
      <c r="K295" s="1"/>
    </row>
    <row r="296" spans="11:11" ht="104.25" customHeight="1" x14ac:dyDescent="0.3">
      <c r="K296" s="1"/>
    </row>
    <row r="297" spans="11:11" ht="104.25" customHeight="1" x14ac:dyDescent="0.3">
      <c r="K297" s="1"/>
    </row>
    <row r="298" spans="11:11" ht="104.25" customHeight="1" x14ac:dyDescent="0.3">
      <c r="K298" s="1"/>
    </row>
    <row r="349" spans="14:14" ht="104.25" customHeight="1" x14ac:dyDescent="0.3">
      <c r="N349" s="22"/>
    </row>
    <row r="353" spans="14:14" ht="104.25" customHeight="1" x14ac:dyDescent="0.3">
      <c r="N353" s="22"/>
    </row>
    <row r="357" spans="14:14" ht="104.25" customHeight="1" x14ac:dyDescent="0.3">
      <c r="N357" s="22"/>
    </row>
    <row r="379" spans="14:14" ht="104.25" customHeight="1" x14ac:dyDescent="0.3">
      <c r="N379" s="22"/>
    </row>
    <row r="389" spans="14:14" ht="104.25" customHeight="1" x14ac:dyDescent="0.3">
      <c r="N389" s="22"/>
    </row>
  </sheetData>
  <mergeCells count="247">
    <mergeCell ref="A194:G194"/>
    <mergeCell ref="A204:G204"/>
    <mergeCell ref="A199:G199"/>
    <mergeCell ref="A197:G197"/>
    <mergeCell ref="A200:G200"/>
    <mergeCell ref="A233:G233"/>
    <mergeCell ref="A201:G201"/>
    <mergeCell ref="A235:G235"/>
    <mergeCell ref="A236:G236"/>
    <mergeCell ref="A226:G226"/>
    <mergeCell ref="A223:G223"/>
    <mergeCell ref="A225:G225"/>
    <mergeCell ref="A224:G224"/>
    <mergeCell ref="A203:G203"/>
    <mergeCell ref="A227:G227"/>
    <mergeCell ref="A228:G228"/>
    <mergeCell ref="A229:G229"/>
    <mergeCell ref="A220:G220"/>
    <mergeCell ref="A213:G213"/>
    <mergeCell ref="A217:G217"/>
    <mergeCell ref="A214:G214"/>
    <mergeCell ref="A206:G206"/>
    <mergeCell ref="A231:G231"/>
    <mergeCell ref="A208:G208"/>
    <mergeCell ref="A209:G209"/>
    <mergeCell ref="A210:G210"/>
    <mergeCell ref="A215:G215"/>
    <mergeCell ref="A219:G219"/>
    <mergeCell ref="A240:G240"/>
    <mergeCell ref="A254:G254"/>
    <mergeCell ref="A255:G255"/>
    <mergeCell ref="A259:P260"/>
    <mergeCell ref="A256:G256"/>
    <mergeCell ref="A249:E249"/>
    <mergeCell ref="A253:G253"/>
    <mergeCell ref="A247:G247"/>
    <mergeCell ref="A248:G248"/>
    <mergeCell ref="A211:G211"/>
    <mergeCell ref="A221:G221"/>
    <mergeCell ref="A230:G230"/>
    <mergeCell ref="A251:G251"/>
    <mergeCell ref="A242:G242"/>
    <mergeCell ref="A218:G218"/>
    <mergeCell ref="A232:G232"/>
    <mergeCell ref="A237:G237"/>
    <mergeCell ref="A212:G212"/>
    <mergeCell ref="A238:G238"/>
    <mergeCell ref="A57:G57"/>
    <mergeCell ref="A39:G39"/>
    <mergeCell ref="A84:G84"/>
    <mergeCell ref="A86:G86"/>
    <mergeCell ref="A79:G79"/>
    <mergeCell ref="A80:G80"/>
    <mergeCell ref="A68:G68"/>
    <mergeCell ref="A100:G100"/>
    <mergeCell ref="A96:G96"/>
    <mergeCell ref="A77:G77"/>
    <mergeCell ref="A78:G78"/>
    <mergeCell ref="A92:G92"/>
    <mergeCell ref="A83:G83"/>
    <mergeCell ref="A75:G75"/>
    <mergeCell ref="A48:G48"/>
    <mergeCell ref="A49:G49"/>
    <mergeCell ref="A50:C50"/>
    <mergeCell ref="A42:G42"/>
    <mergeCell ref="A44:G44"/>
    <mergeCell ref="A45:G45"/>
    <mergeCell ref="A73:G73"/>
    <mergeCell ref="A25:G25"/>
    <mergeCell ref="A35:G35"/>
    <mergeCell ref="A47:G47"/>
    <mergeCell ref="A37:G37"/>
    <mergeCell ref="A38:G38"/>
    <mergeCell ref="A41:G41"/>
    <mergeCell ref="A55:G55"/>
    <mergeCell ref="A32:G32"/>
    <mergeCell ref="A33:G33"/>
    <mergeCell ref="A36:G36"/>
    <mergeCell ref="A34:G34"/>
    <mergeCell ref="A15:G15"/>
    <mergeCell ref="A111:G111"/>
    <mergeCell ref="A6:M6"/>
    <mergeCell ref="A8:G8"/>
    <mergeCell ref="A31:G31"/>
    <mergeCell ref="A11:G11"/>
    <mergeCell ref="A20:G20"/>
    <mergeCell ref="A28:G28"/>
    <mergeCell ref="A29:G29"/>
    <mergeCell ref="A22:G22"/>
    <mergeCell ref="A10:G10"/>
    <mergeCell ref="A9:G9"/>
    <mergeCell ref="A13:G13"/>
    <mergeCell ref="A16:G16"/>
    <mergeCell ref="A24:G24"/>
    <mergeCell ref="A26:G26"/>
    <mergeCell ref="A27:G27"/>
    <mergeCell ref="A30:G30"/>
    <mergeCell ref="A19:G19"/>
    <mergeCell ref="A12:G12"/>
    <mergeCell ref="A14:G14"/>
    <mergeCell ref="A17:G17"/>
    <mergeCell ref="A59:G59"/>
    <mergeCell ref="A18:G18"/>
    <mergeCell ref="A119:G119"/>
    <mergeCell ref="A110:G110"/>
    <mergeCell ref="A117:G117"/>
    <mergeCell ref="A88:G88"/>
    <mergeCell ref="A21:G21"/>
    <mergeCell ref="A23:G23"/>
    <mergeCell ref="A95:D95"/>
    <mergeCell ref="A63:G63"/>
    <mergeCell ref="A65:G65"/>
    <mergeCell ref="A67:G67"/>
    <mergeCell ref="A61:G61"/>
    <mergeCell ref="A71:G71"/>
    <mergeCell ref="A69:G69"/>
    <mergeCell ref="A76:G76"/>
    <mergeCell ref="A85:G85"/>
    <mergeCell ref="A40:G40"/>
    <mergeCell ref="A43:G43"/>
    <mergeCell ref="A46:G46"/>
    <mergeCell ref="A51:G51"/>
    <mergeCell ref="A52:G52"/>
    <mergeCell ref="A53:G53"/>
    <mergeCell ref="A54:G54"/>
    <mergeCell ref="A93:G93"/>
    <mergeCell ref="A60:G60"/>
    <mergeCell ref="A151:G151"/>
    <mergeCell ref="A239:G239"/>
    <mergeCell ref="A250:G250"/>
    <mergeCell ref="A152:G152"/>
    <mergeCell ref="A246:G246"/>
    <mergeCell ref="A245:G245"/>
    <mergeCell ref="A241:G241"/>
    <mergeCell ref="A234:G234"/>
    <mergeCell ref="A216:G216"/>
    <mergeCell ref="A196:G196"/>
    <mergeCell ref="A198:G198"/>
    <mergeCell ref="A195:G195"/>
    <mergeCell ref="A186:G186"/>
    <mergeCell ref="A187:G187"/>
    <mergeCell ref="A162:G162"/>
    <mergeCell ref="A163:G163"/>
    <mergeCell ref="A161:G161"/>
    <mergeCell ref="A160:G160"/>
    <mergeCell ref="A193:G193"/>
    <mergeCell ref="A159:G159"/>
    <mergeCell ref="A243:G243"/>
    <mergeCell ref="A222:G222"/>
    <mergeCell ref="A207:G207"/>
    <mergeCell ref="A244:G244"/>
    <mergeCell ref="A185:G185"/>
    <mergeCell ref="A178:G178"/>
    <mergeCell ref="A125:G125"/>
    <mergeCell ref="A171:G171"/>
    <mergeCell ref="A62:G62"/>
    <mergeCell ref="A190:G190"/>
    <mergeCell ref="A133:G133"/>
    <mergeCell ref="A181:G181"/>
    <mergeCell ref="A182:G182"/>
    <mergeCell ref="A173:G173"/>
    <mergeCell ref="A70:G70"/>
    <mergeCell ref="A72:G72"/>
    <mergeCell ref="A155:G155"/>
    <mergeCell ref="A158:G158"/>
    <mergeCell ref="A156:G156"/>
    <mergeCell ref="A157:G157"/>
    <mergeCell ref="A153:G153"/>
    <mergeCell ref="A154:G154"/>
    <mergeCell ref="A141:G141"/>
    <mergeCell ref="A137:G137"/>
    <mergeCell ref="A142:G142"/>
    <mergeCell ref="A116:G116"/>
    <mergeCell ref="A168:G168"/>
    <mergeCell ref="A165:G165"/>
    <mergeCell ref="A191:G191"/>
    <mergeCell ref="A189:D189"/>
    <mergeCell ref="A202:G202"/>
    <mergeCell ref="A113:G113"/>
    <mergeCell ref="A114:G114"/>
    <mergeCell ref="A123:G123"/>
    <mergeCell ref="A121:G121"/>
    <mergeCell ref="A124:G124"/>
    <mergeCell ref="A127:G127"/>
    <mergeCell ref="A136:G136"/>
    <mergeCell ref="A126:G126"/>
    <mergeCell ref="A144:G144"/>
    <mergeCell ref="A138:G138"/>
    <mergeCell ref="A139:G139"/>
    <mergeCell ref="A140:G140"/>
    <mergeCell ref="A150:G150"/>
    <mergeCell ref="A172:G172"/>
    <mergeCell ref="A129:G129"/>
    <mergeCell ref="A145:G145"/>
    <mergeCell ref="A169:G169"/>
    <mergeCell ref="A134:G134"/>
    <mergeCell ref="A135:G135"/>
    <mergeCell ref="A128:G128"/>
    <mergeCell ref="A131:G131"/>
    <mergeCell ref="K1:O5"/>
    <mergeCell ref="A164:G164"/>
    <mergeCell ref="A166:G166"/>
    <mergeCell ref="A188:D188"/>
    <mergeCell ref="A192:G192"/>
    <mergeCell ref="A205:G205"/>
    <mergeCell ref="A167:G167"/>
    <mergeCell ref="A170:G170"/>
    <mergeCell ref="A176:G176"/>
    <mergeCell ref="A179:G179"/>
    <mergeCell ref="A174:G174"/>
    <mergeCell ref="A175:G175"/>
    <mergeCell ref="A183:G183"/>
    <mergeCell ref="A184:G184"/>
    <mergeCell ref="A177:G177"/>
    <mergeCell ref="A180:G180"/>
    <mergeCell ref="A149:G149"/>
    <mergeCell ref="A143:G143"/>
    <mergeCell ref="A74:G74"/>
    <mergeCell ref="A64:G64"/>
    <mergeCell ref="A146:G146"/>
    <mergeCell ref="A103:G103"/>
    <mergeCell ref="A56:G56"/>
    <mergeCell ref="A82:G82"/>
    <mergeCell ref="A122:G122"/>
    <mergeCell ref="A148:G148"/>
    <mergeCell ref="A147:G147"/>
    <mergeCell ref="A132:G132"/>
    <mergeCell ref="A118:G118"/>
    <mergeCell ref="A104:G104"/>
    <mergeCell ref="A102:G102"/>
    <mergeCell ref="A112:G112"/>
    <mergeCell ref="A81:D81"/>
    <mergeCell ref="A94:D94"/>
    <mergeCell ref="A97:G97"/>
    <mergeCell ref="A107:G107"/>
    <mergeCell ref="A98:G98"/>
    <mergeCell ref="A105:G105"/>
    <mergeCell ref="A99:G99"/>
    <mergeCell ref="A108:G108"/>
    <mergeCell ref="A109:G109"/>
    <mergeCell ref="A101:G101"/>
    <mergeCell ref="A120:G120"/>
    <mergeCell ref="A87:G87"/>
    <mergeCell ref="A89:G89"/>
    <mergeCell ref="A90:G90"/>
    <mergeCell ref="A91:G91"/>
    <mergeCell ref="A115:G11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2022-01-10T07:48:53Z</cp:lastPrinted>
  <dcterms:created xsi:type="dcterms:W3CDTF">2015-11-17T07:24:38Z</dcterms:created>
  <dcterms:modified xsi:type="dcterms:W3CDTF">2022-01-12T09:40:32Z</dcterms:modified>
</cp:coreProperties>
</file>